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ruc\Plocha\6\"/>
    </mc:Choice>
  </mc:AlternateContent>
  <bookViews>
    <workbookView xWindow="-105" yWindow="-105" windowWidth="19440" windowHeight="1257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list'!$G$2</definedName>
    <definedName name="MJ">'Krycí list'!$G$5</definedName>
    <definedName name="Mont">Rekapitulace!$H$25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Položky!$A$1:$G$127</definedName>
    <definedName name="_xlnm.Print_Area" localSheetId="1">Rekapitulace!$A$1:$I$39</definedName>
    <definedName name="PocetMJ">'Krycí list'!$G$6</definedName>
    <definedName name="Poznamka">'Krycí list'!$B$37</definedName>
    <definedName name="Projektant">'Krycí list'!$C$8</definedName>
    <definedName name="PSV">Rekapitulace!$F$25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26" i="3"/>
  <c r="BD126" i="3"/>
  <c r="BC126" i="3"/>
  <c r="BB126" i="3"/>
  <c r="BA126" i="3"/>
  <c r="G126" i="3"/>
  <c r="BE125" i="3"/>
  <c r="BD125" i="3"/>
  <c r="BC125" i="3"/>
  <c r="BB125" i="3"/>
  <c r="G125" i="3"/>
  <c r="BA125" i="3" s="1"/>
  <c r="BE124" i="3"/>
  <c r="BD124" i="3"/>
  <c r="BC124" i="3"/>
  <c r="BB124" i="3"/>
  <c r="BA124" i="3"/>
  <c r="G124" i="3"/>
  <c r="BE123" i="3"/>
  <c r="BD123" i="3"/>
  <c r="BC123" i="3"/>
  <c r="BB123" i="3"/>
  <c r="G123" i="3"/>
  <c r="BA123" i="3" s="1"/>
  <c r="BE122" i="3"/>
  <c r="BD122" i="3"/>
  <c r="BC122" i="3"/>
  <c r="BB122" i="3"/>
  <c r="BA122" i="3"/>
  <c r="G122" i="3"/>
  <c r="BE121" i="3"/>
  <c r="BD121" i="3"/>
  <c r="BC121" i="3"/>
  <c r="BC127" i="3" s="1"/>
  <c r="G24" i="2" s="1"/>
  <c r="BB121" i="3"/>
  <c r="G121" i="3"/>
  <c r="B24" i="2"/>
  <c r="A24" i="2"/>
  <c r="BE127" i="3"/>
  <c r="I24" i="2" s="1"/>
  <c r="C127" i="3"/>
  <c r="BE116" i="3"/>
  <c r="BD116" i="3"/>
  <c r="BC116" i="3"/>
  <c r="BA116" i="3"/>
  <c r="G116" i="3"/>
  <c r="BB116" i="3" s="1"/>
  <c r="BE115" i="3"/>
  <c r="BD115" i="3"/>
  <c r="BC115" i="3"/>
  <c r="BC119" i="3" s="1"/>
  <c r="G23" i="2" s="1"/>
  <c r="BB115" i="3"/>
  <c r="BA115" i="3"/>
  <c r="G115" i="3"/>
  <c r="BE113" i="3"/>
  <c r="BE119" i="3" s="1"/>
  <c r="I23" i="2" s="1"/>
  <c r="BD113" i="3"/>
  <c r="BD119" i="3" s="1"/>
  <c r="H23" i="2" s="1"/>
  <c r="BC113" i="3"/>
  <c r="BA113" i="3"/>
  <c r="G113" i="3"/>
  <c r="G119" i="3" s="1"/>
  <c r="B23" i="2"/>
  <c r="A23" i="2"/>
  <c r="BA119" i="3"/>
  <c r="E23" i="2" s="1"/>
  <c r="C119" i="3"/>
  <c r="BE109" i="3"/>
  <c r="BD109" i="3"/>
  <c r="BD111" i="3" s="1"/>
  <c r="H22" i="2" s="1"/>
  <c r="BC109" i="3"/>
  <c r="BC111" i="3" s="1"/>
  <c r="G22" i="2" s="1"/>
  <c r="BA109" i="3"/>
  <c r="G109" i="3"/>
  <c r="G111" i="3" s="1"/>
  <c r="B22" i="2"/>
  <c r="A22" i="2"/>
  <c r="BE111" i="3"/>
  <c r="I22" i="2" s="1"/>
  <c r="BA111" i="3"/>
  <c r="E22" i="2" s="1"/>
  <c r="C111" i="3"/>
  <c r="BE106" i="3"/>
  <c r="BD106" i="3"/>
  <c r="BC106" i="3"/>
  <c r="BA106" i="3"/>
  <c r="G106" i="3"/>
  <c r="BB106" i="3" s="1"/>
  <c r="BE103" i="3"/>
  <c r="BD103" i="3"/>
  <c r="BC103" i="3"/>
  <c r="BA103" i="3"/>
  <c r="G103" i="3"/>
  <c r="BB103" i="3" s="1"/>
  <c r="BE101" i="3"/>
  <c r="BD101" i="3"/>
  <c r="BC101" i="3"/>
  <c r="BA101" i="3"/>
  <c r="G101" i="3"/>
  <c r="BB101" i="3" s="1"/>
  <c r="BE99" i="3"/>
  <c r="BD99" i="3"/>
  <c r="BC99" i="3"/>
  <c r="BC107" i="3" s="1"/>
  <c r="G21" i="2" s="1"/>
  <c r="BB99" i="3"/>
  <c r="BA99" i="3"/>
  <c r="G99" i="3"/>
  <c r="BE97" i="3"/>
  <c r="BE107" i="3" s="1"/>
  <c r="I21" i="2" s="1"/>
  <c r="BD97" i="3"/>
  <c r="BC97" i="3"/>
  <c r="BA97" i="3"/>
  <c r="G97" i="3"/>
  <c r="BB97" i="3" s="1"/>
  <c r="BE96" i="3"/>
  <c r="BD96" i="3"/>
  <c r="BC96" i="3"/>
  <c r="BB96" i="3"/>
  <c r="BA96" i="3"/>
  <c r="G96" i="3"/>
  <c r="B21" i="2"/>
  <c r="A21" i="2"/>
  <c r="C107" i="3"/>
  <c r="BE93" i="3"/>
  <c r="BD93" i="3"/>
  <c r="BD94" i="3" s="1"/>
  <c r="H20" i="2" s="1"/>
  <c r="BC93" i="3"/>
  <c r="BA93" i="3"/>
  <c r="G93" i="3"/>
  <c r="BB93" i="3" s="1"/>
  <c r="BB94" i="3" s="1"/>
  <c r="F20" i="2" s="1"/>
  <c r="I20" i="2"/>
  <c r="B20" i="2"/>
  <c r="A20" i="2"/>
  <c r="BE94" i="3"/>
  <c r="BC94" i="3"/>
  <c r="G20" i="2" s="1"/>
  <c r="BA94" i="3"/>
  <c r="E20" i="2" s="1"/>
  <c r="C94" i="3"/>
  <c r="BE90" i="3"/>
  <c r="BD90" i="3"/>
  <c r="BC90" i="3"/>
  <c r="BA90" i="3"/>
  <c r="G90" i="3"/>
  <c r="BB90" i="3" s="1"/>
  <c r="BE87" i="3"/>
  <c r="BD87" i="3"/>
  <c r="BC87" i="3"/>
  <c r="BA87" i="3"/>
  <c r="G87" i="3"/>
  <c r="BB87" i="3" s="1"/>
  <c r="BE86" i="3"/>
  <c r="BD86" i="3"/>
  <c r="BC86" i="3"/>
  <c r="BC91" i="3" s="1"/>
  <c r="G19" i="2" s="1"/>
  <c r="BA86" i="3"/>
  <c r="G86" i="3"/>
  <c r="BB86" i="3" s="1"/>
  <c r="BB91" i="3" s="1"/>
  <c r="F19" i="2" s="1"/>
  <c r="B19" i="2"/>
  <c r="A19" i="2"/>
  <c r="C91" i="3"/>
  <c r="BE83" i="3"/>
  <c r="BD83" i="3"/>
  <c r="BC83" i="3"/>
  <c r="BB83" i="3"/>
  <c r="BA83" i="3"/>
  <c r="G83" i="3"/>
  <c r="BE82" i="3"/>
  <c r="BD82" i="3"/>
  <c r="BC82" i="3"/>
  <c r="BA82" i="3"/>
  <c r="G82" i="3"/>
  <c r="BB82" i="3" s="1"/>
  <c r="BE81" i="3"/>
  <c r="BE84" i="3" s="1"/>
  <c r="I18" i="2" s="1"/>
  <c r="BD81" i="3"/>
  <c r="BC81" i="3"/>
  <c r="BA81" i="3"/>
  <c r="G81" i="3"/>
  <c r="BB81" i="3" s="1"/>
  <c r="BE80" i="3"/>
  <c r="BD80" i="3"/>
  <c r="BC80" i="3"/>
  <c r="BA80" i="3"/>
  <c r="BA84" i="3" s="1"/>
  <c r="E18" i="2" s="1"/>
  <c r="G80" i="3"/>
  <c r="B18" i="2"/>
  <c r="A18" i="2"/>
  <c r="C84" i="3"/>
  <c r="BE77" i="3"/>
  <c r="BD77" i="3"/>
  <c r="BC77" i="3"/>
  <c r="BA77" i="3"/>
  <c r="G77" i="3"/>
  <c r="BB77" i="3" s="1"/>
  <c r="BE76" i="3"/>
  <c r="BD76" i="3"/>
  <c r="BC76" i="3"/>
  <c r="BB76" i="3"/>
  <c r="BA76" i="3"/>
  <c r="G76" i="3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BA78" i="3" s="1"/>
  <c r="E17" i="2" s="1"/>
  <c r="G71" i="3"/>
  <c r="BB71" i="3" s="1"/>
  <c r="BE70" i="3"/>
  <c r="BD70" i="3"/>
  <c r="BC70" i="3"/>
  <c r="BC78" i="3" s="1"/>
  <c r="G17" i="2" s="1"/>
  <c r="BB70" i="3"/>
  <c r="BA70" i="3"/>
  <c r="G70" i="3"/>
  <c r="B17" i="2"/>
  <c r="A17" i="2"/>
  <c r="C78" i="3"/>
  <c r="BE67" i="3"/>
  <c r="BE68" i="3" s="1"/>
  <c r="I16" i="2" s="1"/>
  <c r="BD67" i="3"/>
  <c r="BC67" i="3"/>
  <c r="BA67" i="3"/>
  <c r="G67" i="3"/>
  <c r="BB67" i="3" s="1"/>
  <c r="BE66" i="3"/>
  <c r="BD66" i="3"/>
  <c r="BD68" i="3" s="1"/>
  <c r="H16" i="2" s="1"/>
  <c r="BC66" i="3"/>
  <c r="BA66" i="3"/>
  <c r="BA68" i="3" s="1"/>
  <c r="E16" i="2" s="1"/>
  <c r="G66" i="3"/>
  <c r="B16" i="2"/>
  <c r="A16" i="2"/>
  <c r="C68" i="3"/>
  <c r="BE63" i="3"/>
  <c r="BD63" i="3"/>
  <c r="BC63" i="3"/>
  <c r="BA63" i="3"/>
  <c r="G63" i="3"/>
  <c r="BB63" i="3" s="1"/>
  <c r="BE61" i="3"/>
  <c r="BD61" i="3"/>
  <c r="BC61" i="3"/>
  <c r="BC64" i="3" s="1"/>
  <c r="G15" i="2" s="1"/>
  <c r="BB61" i="3"/>
  <c r="BA61" i="3"/>
  <c r="G61" i="3"/>
  <c r="BE59" i="3"/>
  <c r="BE64" i="3" s="1"/>
  <c r="I15" i="2" s="1"/>
  <c r="BD59" i="3"/>
  <c r="BD64" i="3" s="1"/>
  <c r="H15" i="2" s="1"/>
  <c r="BC59" i="3"/>
  <c r="BA59" i="3"/>
  <c r="G59" i="3"/>
  <c r="B15" i="2"/>
  <c r="A15" i="2"/>
  <c r="BA64" i="3"/>
  <c r="E15" i="2" s="1"/>
  <c r="C64" i="3"/>
  <c r="BE56" i="3"/>
  <c r="BD56" i="3"/>
  <c r="BC56" i="3"/>
  <c r="BA56" i="3"/>
  <c r="G56" i="3"/>
  <c r="BB56" i="3" s="1"/>
  <c r="BE53" i="3"/>
  <c r="BD53" i="3"/>
  <c r="BC53" i="3"/>
  <c r="BC57" i="3" s="1"/>
  <c r="G14" i="2" s="1"/>
  <c r="BA53" i="3"/>
  <c r="G53" i="3"/>
  <c r="BB53" i="3" s="1"/>
  <c r="BE52" i="3"/>
  <c r="BE57" i="3" s="1"/>
  <c r="I14" i="2" s="1"/>
  <c r="BD52" i="3"/>
  <c r="BC52" i="3"/>
  <c r="BA52" i="3"/>
  <c r="G52" i="3"/>
  <c r="G57" i="3" s="1"/>
  <c r="B14" i="2"/>
  <c r="A14" i="2"/>
  <c r="BA57" i="3"/>
  <c r="E14" i="2" s="1"/>
  <c r="C57" i="3"/>
  <c r="BE49" i="3"/>
  <c r="BD49" i="3"/>
  <c r="BD50" i="3" s="1"/>
  <c r="H13" i="2" s="1"/>
  <c r="BC49" i="3"/>
  <c r="BB49" i="3"/>
  <c r="G49" i="3"/>
  <c r="F13" i="2"/>
  <c r="B13" i="2"/>
  <c r="A13" i="2"/>
  <c r="BE50" i="3"/>
  <c r="I13" i="2" s="1"/>
  <c r="BC50" i="3"/>
  <c r="G13" i="2" s="1"/>
  <c r="BB50" i="3"/>
  <c r="C50" i="3"/>
  <c r="BE46" i="3"/>
  <c r="BD46" i="3"/>
  <c r="BD47" i="3" s="1"/>
  <c r="H12" i="2" s="1"/>
  <c r="BC46" i="3"/>
  <c r="BB46" i="3"/>
  <c r="G46" i="3"/>
  <c r="G12" i="2"/>
  <c r="B12" i="2"/>
  <c r="A12" i="2"/>
  <c r="BE47" i="3"/>
  <c r="I12" i="2" s="1"/>
  <c r="BC47" i="3"/>
  <c r="BB47" i="3"/>
  <c r="F12" i="2" s="1"/>
  <c r="C47" i="3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6" i="3"/>
  <c r="BE44" i="3" s="1"/>
  <c r="I11" i="2" s="1"/>
  <c r="BD36" i="3"/>
  <c r="BC36" i="3"/>
  <c r="BB36" i="3"/>
  <c r="G36" i="3"/>
  <c r="B11" i="2"/>
  <c r="A11" i="2"/>
  <c r="C44" i="3"/>
  <c r="BE33" i="3"/>
  <c r="BD33" i="3"/>
  <c r="BD34" i="3" s="1"/>
  <c r="H10" i="2" s="1"/>
  <c r="BC33" i="3"/>
  <c r="BB33" i="3"/>
  <c r="G33" i="3"/>
  <c r="G10" i="2"/>
  <c r="B10" i="2"/>
  <c r="A10" i="2"/>
  <c r="BE34" i="3"/>
  <c r="I10" i="2" s="1"/>
  <c r="BC34" i="3"/>
  <c r="BB34" i="3"/>
  <c r="F10" i="2" s="1"/>
  <c r="C34" i="3"/>
  <c r="BE30" i="3"/>
  <c r="BE31" i="3" s="1"/>
  <c r="I9" i="2" s="1"/>
  <c r="BD30" i="3"/>
  <c r="BC30" i="3"/>
  <c r="BC31" i="3" s="1"/>
  <c r="G9" i="2" s="1"/>
  <c r="BB30" i="3"/>
  <c r="G30" i="3"/>
  <c r="BE29" i="3"/>
  <c r="BD29" i="3"/>
  <c r="BC29" i="3"/>
  <c r="BB29" i="3"/>
  <c r="BB31" i="3" s="1"/>
  <c r="F9" i="2" s="1"/>
  <c r="G29" i="3"/>
  <c r="BA29" i="3" s="1"/>
  <c r="B9" i="2"/>
  <c r="A9" i="2"/>
  <c r="C31" i="3"/>
  <c r="BE25" i="3"/>
  <c r="BD25" i="3"/>
  <c r="BC25" i="3"/>
  <c r="BB25" i="3"/>
  <c r="G25" i="3"/>
  <c r="BA25" i="3" s="1"/>
  <c r="BE22" i="3"/>
  <c r="BD22" i="3"/>
  <c r="BC22" i="3"/>
  <c r="BB22" i="3"/>
  <c r="G22" i="3"/>
  <c r="BA22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8" i="2"/>
  <c r="A8" i="2"/>
  <c r="BE27" i="3"/>
  <c r="I8" i="2" s="1"/>
  <c r="C27" i="3"/>
  <c r="BE10" i="3"/>
  <c r="BE13" i="3" s="1"/>
  <c r="I7" i="2" s="1"/>
  <c r="BD10" i="3"/>
  <c r="BC10" i="3"/>
  <c r="BC13" i="3" s="1"/>
  <c r="G7" i="2" s="1"/>
  <c r="BB10" i="3"/>
  <c r="G10" i="3"/>
  <c r="BE8" i="3"/>
  <c r="BD8" i="3"/>
  <c r="BC8" i="3"/>
  <c r="BB8" i="3"/>
  <c r="BB13" i="3" s="1"/>
  <c r="F7" i="2" s="1"/>
  <c r="G8" i="3"/>
  <c r="BA8" i="3" s="1"/>
  <c r="B7" i="2"/>
  <c r="A7" i="2"/>
  <c r="C13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B107" i="3" l="1"/>
  <c r="F21" i="2" s="1"/>
  <c r="G127" i="3"/>
  <c r="BD13" i="3"/>
  <c r="H7" i="2" s="1"/>
  <c r="BD31" i="3"/>
  <c r="H9" i="2" s="1"/>
  <c r="G64" i="3"/>
  <c r="BD84" i="3"/>
  <c r="H18" i="2" s="1"/>
  <c r="BD91" i="3"/>
  <c r="H19" i="2" s="1"/>
  <c r="BA107" i="3"/>
  <c r="E21" i="2" s="1"/>
  <c r="BD27" i="3"/>
  <c r="H8" i="2" s="1"/>
  <c r="BC27" i="3"/>
  <c r="G8" i="2" s="1"/>
  <c r="BB44" i="3"/>
  <c r="F11" i="2" s="1"/>
  <c r="G68" i="3"/>
  <c r="BC68" i="3"/>
  <c r="G16" i="2" s="1"/>
  <c r="BD78" i="3"/>
  <c r="H17" i="2" s="1"/>
  <c r="G84" i="3"/>
  <c r="BC84" i="3"/>
  <c r="G18" i="2" s="1"/>
  <c r="BE91" i="3"/>
  <c r="I19" i="2" s="1"/>
  <c r="G94" i="3"/>
  <c r="BD44" i="3"/>
  <c r="H11" i="2" s="1"/>
  <c r="BC44" i="3"/>
  <c r="G11" i="2" s="1"/>
  <c r="BD57" i="3"/>
  <c r="H14" i="2" s="1"/>
  <c r="BE78" i="3"/>
  <c r="I17" i="2" s="1"/>
  <c r="BA91" i="3"/>
  <c r="E19" i="2" s="1"/>
  <c r="BD107" i="3"/>
  <c r="H21" i="2" s="1"/>
  <c r="BD127" i="3"/>
  <c r="H24" i="2" s="1"/>
  <c r="BB127" i="3"/>
  <c r="F24" i="2" s="1"/>
  <c r="BA30" i="3"/>
  <c r="G31" i="3"/>
  <c r="BA10" i="3"/>
  <c r="G13" i="3"/>
  <c r="I25" i="2"/>
  <c r="C21" i="1" s="1"/>
  <c r="G44" i="3"/>
  <c r="BA36" i="3"/>
  <c r="BA44" i="3" s="1"/>
  <c r="E11" i="2" s="1"/>
  <c r="G50" i="3"/>
  <c r="BA49" i="3"/>
  <c r="BA50" i="3" s="1"/>
  <c r="E13" i="2" s="1"/>
  <c r="H25" i="2"/>
  <c r="C17" i="1" s="1"/>
  <c r="BA31" i="3"/>
  <c r="E9" i="2" s="1"/>
  <c r="G47" i="3"/>
  <c r="BA46" i="3"/>
  <c r="BA47" i="3" s="1"/>
  <c r="E12" i="2" s="1"/>
  <c r="G25" i="2"/>
  <c r="C18" i="1" s="1"/>
  <c r="BA13" i="3"/>
  <c r="E7" i="2" s="1"/>
  <c r="G27" i="3"/>
  <c r="BA15" i="3"/>
  <c r="BA27" i="3" s="1"/>
  <c r="E8" i="2" s="1"/>
  <c r="BB27" i="3"/>
  <c r="F8" i="2" s="1"/>
  <c r="G34" i="3"/>
  <c r="BA33" i="3"/>
  <c r="BA34" i="3" s="1"/>
  <c r="E10" i="2" s="1"/>
  <c r="BB78" i="3"/>
  <c r="F17" i="2" s="1"/>
  <c r="G78" i="3"/>
  <c r="G91" i="3"/>
  <c r="G107" i="3"/>
  <c r="BA121" i="3"/>
  <c r="BA127" i="3" s="1"/>
  <c r="E24" i="2" s="1"/>
  <c r="BB52" i="3"/>
  <c r="BB57" i="3" s="1"/>
  <c r="F14" i="2" s="1"/>
  <c r="BB59" i="3"/>
  <c r="BB64" i="3" s="1"/>
  <c r="F15" i="2" s="1"/>
  <c r="BB66" i="3"/>
  <c r="BB68" i="3" s="1"/>
  <c r="F16" i="2" s="1"/>
  <c r="BB80" i="3"/>
  <c r="BB84" i="3" s="1"/>
  <c r="F18" i="2" s="1"/>
  <c r="BB109" i="3"/>
  <c r="BB111" i="3" s="1"/>
  <c r="F22" i="2" s="1"/>
  <c r="BB113" i="3"/>
  <c r="BB119" i="3" s="1"/>
  <c r="F23" i="2" s="1"/>
  <c r="F25" i="2" l="1"/>
  <c r="C16" i="1" s="1"/>
  <c r="E25" i="2"/>
  <c r="C15" i="1" s="1"/>
  <c r="C19" i="1" s="1"/>
  <c r="C22" i="1" s="1"/>
  <c r="G37" i="2"/>
  <c r="I37" i="2" s="1"/>
  <c r="G36" i="2"/>
  <c r="I36" i="2" s="1"/>
  <c r="G21" i="1" s="1"/>
  <c r="G35" i="2"/>
  <c r="I35" i="2" s="1"/>
  <c r="G20" i="1" s="1"/>
  <c r="G34" i="2"/>
  <c r="I34" i="2" s="1"/>
  <c r="G19" i="1" s="1"/>
  <c r="G33" i="2"/>
  <c r="I33" i="2" s="1"/>
  <c r="G18" i="1" s="1"/>
  <c r="G32" i="2"/>
  <c r="I32" i="2" s="1"/>
  <c r="G17" i="1" s="1"/>
  <c r="G31" i="2"/>
  <c r="I31" i="2" s="1"/>
  <c r="G16" i="1" s="1"/>
  <c r="G30" i="2"/>
  <c r="I30" i="2" s="1"/>
  <c r="H38" i="2" l="1"/>
  <c r="G23" i="1" s="1"/>
  <c r="C23" i="1" s="1"/>
  <c r="F30" i="1" s="1"/>
  <c r="G15" i="1"/>
  <c r="G22" i="1" l="1"/>
  <c r="F31" i="1"/>
  <c r="F34" i="1" s="1"/>
</calcChain>
</file>

<file path=xl/sharedStrings.xml><?xml version="1.0" encoding="utf-8"?>
<sst xmlns="http://schemas.openxmlformats.org/spreadsheetml/2006/main" count="409" uniqueCount="271">
  <si>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</si>
  <si>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</si>
  <si>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</si>
  <si>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</si>
  <si>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</si>
  <si>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</si>
  <si>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</si>
  <si>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</si>
  <si>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</si>
  <si>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</si>
  <si>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</si>
  <si>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</si>
  <si>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</si>
  <si>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</si>
  <si>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</si>
  <si>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</si>
  <si>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</si>
  <si>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</si>
  <si>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</si>
  <si>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</si>
  <si>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</si>
  <si>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</si>
  <si>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</si>
  <si>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</si>
  <si>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</si>
  <si>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</si>
  <si>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</si>
  <si>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</si>
  <si>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</si>
  <si>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</si>
  <si>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</si>
  <si>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</si>
  <si>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</si>
  <si>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</si>
  <si>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</si>
  <si>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</si>
  <si>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</si>
  <si>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</si>
  <si>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</si>
  <si>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</si>
  <si>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</si>
  <si>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</si>
  <si>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</si>
  <si>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</si>
  <si>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</si>
  <si>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</si>
  <si>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</si>
  <si>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</si>
  <si>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</si>
  <si>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</si>
  <si>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</si>
  <si>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</si>
  <si>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</si>
  <si>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</si>
  <si>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</si>
  <si>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</si>
  <si>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</si>
  <si>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</si>
  <si>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</si>
  <si>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</si>
  <si>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</si>
  <si>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</si>
  <si>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</si>
  <si>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</si>
  <si>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</si>
  <si>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</si>
  <si>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</si>
  <si>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</si>
  <si>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</si>
  <si>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</si>
  <si>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</si>
  <si>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</si>
  <si>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</si>
  <si>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</si>
  <si>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</si>
  <si>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</si>
  <si>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</si>
  <si>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Č34-2019</t>
  </si>
  <si>
    <t>Oprava koupelny bezbariérového bytu č.3</t>
  </si>
  <si>
    <t>01</t>
  </si>
  <si>
    <t>J.Škody 4/183, Ostrava - Dubina</t>
  </si>
  <si>
    <t>Architektonicko-stavební řešení</t>
  </si>
  <si>
    <t>3</t>
  </si>
  <si>
    <t>Svislé a kompletní konstrukce</t>
  </si>
  <si>
    <t>342266111RW9</t>
  </si>
  <si>
    <t>Obklad stěn sádrokartonem na ocelovou konstrukci desky standard impreg. tl. 15 mm, bez izolace</t>
  </si>
  <si>
    <t>m2</t>
  </si>
  <si>
    <t>1,5</t>
  </si>
  <si>
    <t>346275115R00</t>
  </si>
  <si>
    <t xml:space="preserve">Přizdívky z desek Ytong tl. 150 mm </t>
  </si>
  <si>
    <t>Zdivo bude kotveno k původímu zdivu pomoci typových kotev v každé spáře.</t>
  </si>
  <si>
    <t>2,5*2,55</t>
  </si>
  <si>
    <t>61</t>
  </si>
  <si>
    <t>Upravy povrchů vnitřní</t>
  </si>
  <si>
    <t>601011144RT3</t>
  </si>
  <si>
    <t>Štuk na stropech ručně tloušťka vrstvy 4 mm</t>
  </si>
  <si>
    <t>601031101R00</t>
  </si>
  <si>
    <t xml:space="preserve">Kontaktní a penetrační nátěr stropů </t>
  </si>
  <si>
    <t>602011144RT3</t>
  </si>
  <si>
    <t>Štuk na stěnách vnitřní, ručně tloušťka vrstvy 4 mm</t>
  </si>
  <si>
    <t>(2,5+2,87)*2*0,35</t>
  </si>
  <si>
    <t>602015114R00</t>
  </si>
  <si>
    <t xml:space="preserve">Omítka stěn jádrová ručně </t>
  </si>
  <si>
    <t>vyrovnání pod obklad:22,028</t>
  </si>
  <si>
    <t>2,5*0,35</t>
  </si>
  <si>
    <t>602031101R00</t>
  </si>
  <si>
    <t xml:space="preserve">Přilnavostní a penetrační nátěr stěn </t>
  </si>
  <si>
    <t>22,903</t>
  </si>
  <si>
    <t>(2,87+2,87+2,5)*0,35</t>
  </si>
  <si>
    <t>612481211RT2</t>
  </si>
  <si>
    <t>Montáž výztužné sítě(perlinky)do stěrky-vnit.stěny včetně výztužné sítě a stěrkového tmelu</t>
  </si>
  <si>
    <t>63</t>
  </si>
  <si>
    <t>Podlahy a podlahové konstrukce</t>
  </si>
  <si>
    <t>632413150R00</t>
  </si>
  <si>
    <t>63-001.RXX</t>
  </si>
  <si>
    <t>Příplatek za vytvoření spádu betonového potěru ve sprchovém koutu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</si>
  <si>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</si>
  <si>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</si>
  <si>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</si>
  <si>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</si>
  <si>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</si>
  <si>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</si>
  <si>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961044111R00</t>
  </si>
  <si>
    <t xml:space="preserve">Bourání základů z betonu prostého </t>
  </si>
  <si>
    <t>m3</t>
  </si>
  <si>
    <t>0,7*0,31*0,1</t>
  </si>
  <si>
    <t>962031116R00</t>
  </si>
  <si>
    <t xml:space="preserve">Bourání příček z cihel pálených plných tl. 140 mm </t>
  </si>
  <si>
    <t>2,5*0,7</t>
  </si>
  <si>
    <t>965042141RT1</t>
  </si>
  <si>
    <t>Bourání mazanin betonových tl. 10 cm, nad 4 m2 ručně</t>
  </si>
  <si>
    <t>6,4*0,02</t>
  </si>
  <si>
    <t>965081713RT1</t>
  </si>
  <si>
    <t>Bourání dlažeb keramických tl.10 mm, nad 1 m2 ručně, dlaždice keramické</t>
  </si>
  <si>
    <t>968061125R00</t>
  </si>
  <si>
    <t xml:space="preserve">Vyvěšení dřevěných dveřních křídel pl. do 2 m2 </t>
  </si>
  <si>
    <t>kus</t>
  </si>
  <si>
    <t>97</t>
  </si>
  <si>
    <t>Prorážení otvorů</t>
  </si>
  <si>
    <t>978059531R00</t>
  </si>
  <si>
    <t xml:space="preserve">Odsekání vnitřních obkladů stěn nad 2 m2 </t>
  </si>
  <si>
    <t>99</t>
  </si>
  <si>
    <t>Staveništní přesun hmot</t>
  </si>
  <si>
    <t>999281105R00</t>
  </si>
  <si>
    <t xml:space="preserve">Přesun hmot pro opravy a údržbu do výšky 6 m </t>
  </si>
  <si>
    <t>t</t>
  </si>
  <si>
    <t>711</t>
  </si>
  <si>
    <t>Izolace proti vodě</t>
  </si>
  <si>
    <t>711212000R00</t>
  </si>
  <si>
    <t xml:space="preserve">Penetrace podkladu pod hydroizolační nátěr,vč.dod. </t>
  </si>
  <si>
    <t>711210020RA0</t>
  </si>
  <si>
    <t>Stěrka hydroizolační těsnicí hmotou vč. těsnícícho pásu podlaha - stěna</t>
  </si>
  <si>
    <t>6,5</t>
  </si>
  <si>
    <t>(2,5+2,87)*2*2-0,8*2</t>
  </si>
  <si>
    <t>998711101R00</t>
  </si>
  <si>
    <t xml:space="preserve">Přesun hmot pro izolace proti vodě, výšky do 6 m </t>
  </si>
  <si>
    <t>713</t>
  </si>
  <si>
    <t>Izolace tepelné</t>
  </si>
  <si>
    <t>713121111R00</t>
  </si>
  <si>
    <t xml:space="preserve">Izolace tepelná podlah na sucho, jednovrstvá </t>
  </si>
  <si>
    <t>28375460</t>
  </si>
  <si>
    <t>Polystyren extrudovaný XPS</t>
  </si>
  <si>
    <t>tl. 40 mm:6,5*0,04*1,02</t>
  </si>
  <si>
    <t>998713101R00</t>
  </si>
  <si>
    <t xml:space="preserve">Přesun hmot pro izolace tepelné, výšky do 6 m </t>
  </si>
  <si>
    <t>720</t>
  </si>
  <si>
    <t>Zdravotechnická instalace</t>
  </si>
  <si>
    <t>720-001.RXX</t>
  </si>
  <si>
    <t>D+M zdravotechnika viz samostatný položkový rozpočet</t>
  </si>
  <si>
    <t>soub</t>
  </si>
  <si>
    <t>720-002.RXX</t>
  </si>
  <si>
    <t xml:space="preserve">Zednická výpomoc pro ZTI </t>
  </si>
  <si>
    <t>725</t>
  </si>
  <si>
    <t>Zařizovací předměty</t>
  </si>
  <si>
    <t>725-001.RXX</t>
  </si>
  <si>
    <t xml:space="preserve">D+M rovné madlo nerezové na stěnu dl, 600 mm </t>
  </si>
  <si>
    <t>725-002.RXX</t>
  </si>
  <si>
    <t xml:space="preserve">D+M sklopné sedátko do sprchového koutu 450x450 mm </t>
  </si>
  <si>
    <t>725-003.RXX</t>
  </si>
  <si>
    <t xml:space="preserve">D+M madlo sklopné pro 600 mm nerez </t>
  </si>
  <si>
    <t>725-004.RXX</t>
  </si>
  <si>
    <t xml:space="preserve">D+M madlo svislé 900 mm nerez </t>
  </si>
  <si>
    <t>725-005.RXX</t>
  </si>
  <si>
    <t>D+M sprchová zástěna 900x2000 mm vč. kotvících prvků</t>
  </si>
  <si>
    <t>725-006.RXX</t>
  </si>
  <si>
    <t>D+M sprchový závěs vč. nerezové trubky dl. 900 mm vč. kotvících prvků</t>
  </si>
  <si>
    <t>725-007.RXX</t>
  </si>
  <si>
    <t xml:space="preserve">Odpojení pračky vč. přemístění do předsíně </t>
  </si>
  <si>
    <t>998725201R00</t>
  </si>
  <si>
    <t xml:space="preserve">Přesun hmot pro zařizovací předměty, výšky do 6 m </t>
  </si>
  <si>
    <t>766</t>
  </si>
  <si>
    <t>Konstrukce truhlářské</t>
  </si>
  <si>
    <t>766661112R00</t>
  </si>
  <si>
    <t xml:space="preserve">Montáž dveří do zárubně,otevíravých 1kř.do 0,8 m </t>
  </si>
  <si>
    <t>54914626</t>
  </si>
  <si>
    <t>Dveřní kování</t>
  </si>
  <si>
    <t>611601203</t>
  </si>
  <si>
    <t>Dveře vnitřní plné 1kř. 80x197 cm</t>
  </si>
  <si>
    <t>998766101R00</t>
  </si>
  <si>
    <t xml:space="preserve">Přesun hmot pro truhlářské konstr., výšky do 6 m </t>
  </si>
  <si>
    <t>771</t>
  </si>
  <si>
    <t>Podlahy z dlaždic a obklady</t>
  </si>
  <si>
    <t>771575111R00</t>
  </si>
  <si>
    <t xml:space="preserve">Montáž podlah keram.,hladké, tmel, 40x40 cm </t>
  </si>
  <si>
    <t>597642031</t>
  </si>
  <si>
    <t>Dlažba protiskluzová, matná 400x400x10 mm</t>
  </si>
  <si>
    <t>Barevnost dlažby a obkladů bude upřesněna před realizací po konzultaci s uživatelem a projektantem.</t>
  </si>
  <si>
    <t>6,5*1,12</t>
  </si>
  <si>
    <t>998771101R00</t>
  </si>
  <si>
    <t xml:space="preserve">Přesun hmot pro podlahy z dlaždic, výšky do 6 m </t>
  </si>
  <si>
    <t>776</t>
  </si>
  <si>
    <t>Podlahy povlakové</t>
  </si>
  <si>
    <t>776511810RT3</t>
  </si>
  <si>
    <t>Odstranění PVC lepených bez podložky z ploch do 10 m2</t>
  </si>
  <si>
    <t>781</t>
  </si>
  <si>
    <t>Obklady keramické</t>
  </si>
  <si>
    <t>781101210RT1</t>
  </si>
  <si>
    <t>Penetrace podkladu pod obklady penetrační nátěr</t>
  </si>
  <si>
    <t>781475116R00</t>
  </si>
  <si>
    <t xml:space="preserve">Obklad vnitřní stěn keramický, do tmele, 40x20 cm </t>
  </si>
  <si>
    <t>(2,5+2,87)*2*2,2-0,8*2</t>
  </si>
  <si>
    <t>781497111RS1</t>
  </si>
  <si>
    <t xml:space="preserve">Lišta hliníková ukončovacích k obkladům </t>
  </si>
  <si>
    <t>m</t>
  </si>
  <si>
    <t>(2,87+2,5)*2</t>
  </si>
  <si>
    <t>781497121RS1</t>
  </si>
  <si>
    <t xml:space="preserve">Lišta hliníková rohová k obkladům </t>
  </si>
  <si>
    <t>6*2,2+4,8+1</t>
  </si>
  <si>
    <t>597813726</t>
  </si>
  <si>
    <t>Obkládačka 20x40 cm</t>
  </si>
  <si>
    <t>22,028*1,12</t>
  </si>
  <si>
    <t>998781101R00</t>
  </si>
  <si>
    <t xml:space="preserve">Přesun hmot pro obklady keramické, výšky do 6 m </t>
  </si>
  <si>
    <t>783</t>
  </si>
  <si>
    <t>Nátěry</t>
  </si>
  <si>
    <t>783950010RAB</t>
  </si>
  <si>
    <t>Oprava nátěrů kovových konstrukcí syntet. lakem očištění, odmaštění, 1x krycí + 2x email</t>
  </si>
  <si>
    <t>zárubeň:1,5</t>
  </si>
  <si>
    <t>784</t>
  </si>
  <si>
    <t>Malby</t>
  </si>
  <si>
    <t>784191101R00</t>
  </si>
  <si>
    <t xml:space="preserve">Penetrace podkladu univerzální 1x </t>
  </si>
  <si>
    <t>3,759+6,5</t>
  </si>
  <si>
    <t>784195212R00</t>
  </si>
  <si>
    <t xml:space="preserve">Malba, bílá, bez penetrace, 2 x </t>
  </si>
  <si>
    <t>784402801R00</t>
  </si>
  <si>
    <t xml:space="preserve">Odstranění malby oškrábáním v místnosti H do 3,8 m </t>
  </si>
  <si>
    <t>(2,87+2,5+2,87)*0,35</t>
  </si>
  <si>
    <t>D96</t>
  </si>
  <si>
    <t>Přesuny suti a vybouraných hmot</t>
  </si>
  <si>
    <t>979011211R00</t>
  </si>
  <si>
    <t xml:space="preserve">Svislá doprava suti a vybour. hmot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</si>
  <si>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</si>
  <si>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</si>
  <si>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</si>
  <si>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</si>
  <si>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</si>
  <si>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</si>
  <si>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979086213R00</t>
  </si>
  <si>
    <t xml:space="preserve">Nakládání vybouraných hmot na dopravní prostředek </t>
  </si>
  <si>
    <t>979990107R00</t>
  </si>
  <si>
    <t xml:space="preserve">Poplatek za skládku suti - směs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</si>
  <si>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</si>
  <si>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</si>
  <si>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</si>
  <si>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</si>
  <si>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</si>
  <si>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</si>
  <si>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</si>
  <si>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</si>
  <si>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Potěr ze SMS, ruční zpracování, tl. 50 mm vč. penetrace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</si>
</sst>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21" fillId="0" borderId="0" xfId="1" applyNumberFormat="1" applyFont="1" applyAlignment="1">
      <alignment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 t="str">
        <f>Rekapitulace!G2</f>
        <v>Architektonicko-stavební řešení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8"/>
      <c r="D8" s="208"/>
      <c r="E8" s="209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8">
        <f>Projektant</f>
        <v>0</v>
      </c>
      <c r="D9" s="208"/>
      <c r="E9" s="209"/>
      <c r="F9" s="13"/>
      <c r="G9" s="34"/>
      <c r="H9" s="35"/>
    </row>
    <row r="10" spans="1:57" x14ac:dyDescent="0.2">
      <c r="A10" s="29" t="s">
        <v>14</v>
      </c>
      <c r="B10" s="13"/>
      <c r="C10" s="208"/>
      <c r="D10" s="208"/>
      <c r="E10" s="208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8"/>
      <c r="D11" s="208"/>
      <c r="E11" s="208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0"/>
      <c r="D12" s="210"/>
      <c r="E12" s="210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Rekapitulace!A30</f>
        <v>Ztížené výrobní podmínky</v>
      </c>
      <c r="E15" s="58"/>
      <c r="F15" s="59"/>
      <c r="G15" s="56">
        <f>Rekapitulace!I30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Rekapitulace!A31</f>
        <v>Oborová přirážka</v>
      </c>
      <c r="E16" s="60"/>
      <c r="F16" s="61"/>
      <c r="G16" s="56">
        <f>Rekapitulace!I31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Rekapitulace!A32</f>
        <v>Přesun stavebních kapacit</v>
      </c>
      <c r="E17" s="60"/>
      <c r="F17" s="61"/>
      <c r="G17" s="56">
        <f>Rekapitulace!I32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Rekapitulace!A33</f>
        <v>Mimostaveništní doprava</v>
      </c>
      <c r="E18" s="60"/>
      <c r="F18" s="61"/>
      <c r="G18" s="56">
        <f>Rekapitulace!I33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Rekapitulace!A34</f>
        <v>Zařízení staveniště</v>
      </c>
      <c r="E19" s="60"/>
      <c r="F19" s="61"/>
      <c r="G19" s="56">
        <f>Rekapitulace!I34</f>
        <v>0</v>
      </c>
    </row>
    <row r="20" spans="1:7" ht="15.95" customHeight="1" x14ac:dyDescent="0.2">
      <c r="A20" s="64"/>
      <c r="B20" s="55"/>
      <c r="C20" s="56"/>
      <c r="D20" s="9" t="str">
        <f>Rekapitulace!A35</f>
        <v>Provoz investora</v>
      </c>
      <c r="E20" s="60"/>
      <c r="F20" s="61"/>
      <c r="G20" s="56">
        <f>Rekapitulace!I35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Rekapitulace!A36</f>
        <v>Kompletační činnost (IČD)</v>
      </c>
      <c r="E21" s="60"/>
      <c r="F21" s="61"/>
      <c r="G21" s="56">
        <f>Rekapitulace!I36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1" t="s">
        <v>33</v>
      </c>
      <c r="B23" s="212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15</v>
      </c>
      <c r="D30" s="86" t="s">
        <v>43</v>
      </c>
      <c r="E30" s="88"/>
      <c r="F30" s="213">
        <f>C23-F32</f>
        <v>0</v>
      </c>
      <c r="G30" s="214"/>
    </row>
    <row r="31" spans="1:7" x14ac:dyDescent="0.2">
      <c r="A31" s="85" t="s">
        <v>44</v>
      </c>
      <c r="B31" s="86"/>
      <c r="C31" s="87">
        <f>SazbaDPH1</f>
        <v>15</v>
      </c>
      <c r="D31" s="86" t="s">
        <v>45</v>
      </c>
      <c r="E31" s="88"/>
      <c r="F31" s="213">
        <f>ROUND(PRODUCT(F30,C31/100),0)</f>
        <v>0</v>
      </c>
      <c r="G31" s="214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13">
        <v>0</v>
      </c>
      <c r="G32" s="214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13">
        <f>ROUND(PRODUCT(F32,C33/100),0)</f>
        <v>0</v>
      </c>
      <c r="G33" s="214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15">
        <f>ROUND(SUM(F30:F33),0)</f>
        <v>0</v>
      </c>
      <c r="G34" s="216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7"/>
      <c r="C37" s="207"/>
      <c r="D37" s="207"/>
      <c r="E37" s="207"/>
      <c r="F37" s="207"/>
      <c r="G37" s="207"/>
      <c r="H37" t="s">
        <v>5</v>
      </c>
    </row>
    <row r="38" spans="1:8" ht="12.75" customHeight="1" x14ac:dyDescent="0.2">
      <c r="A38" s="96"/>
      <c r="B38" s="207"/>
      <c r="C38" s="207"/>
      <c r="D38" s="207"/>
      <c r="E38" s="207"/>
      <c r="F38" s="207"/>
      <c r="G38" s="207"/>
      <c r="H38" t="s">
        <v>5</v>
      </c>
    </row>
    <row r="39" spans="1:8" x14ac:dyDescent="0.2">
      <c r="A39" s="96"/>
      <c r="B39" s="207"/>
      <c r="C39" s="207"/>
      <c r="D39" s="207"/>
      <c r="E39" s="207"/>
      <c r="F39" s="207"/>
      <c r="G39" s="207"/>
      <c r="H39" t="s">
        <v>5</v>
      </c>
    </row>
    <row r="40" spans="1:8" x14ac:dyDescent="0.2">
      <c r="A40" s="96"/>
      <c r="B40" s="207"/>
      <c r="C40" s="207"/>
      <c r="D40" s="207"/>
      <c r="E40" s="207"/>
      <c r="F40" s="207"/>
      <c r="G40" s="207"/>
      <c r="H40" t="s">
        <v>5</v>
      </c>
    </row>
    <row r="41" spans="1:8" x14ac:dyDescent="0.2">
      <c r="A41" s="96"/>
      <c r="B41" s="207"/>
      <c r="C41" s="207"/>
      <c r="D41" s="207"/>
      <c r="E41" s="207"/>
      <c r="F41" s="207"/>
      <c r="G41" s="207"/>
      <c r="H41" t="s">
        <v>5</v>
      </c>
    </row>
    <row r="42" spans="1:8" x14ac:dyDescent="0.2">
      <c r="A42" s="96"/>
      <c r="B42" s="207"/>
      <c r="C42" s="207"/>
      <c r="D42" s="207"/>
      <c r="E42" s="207"/>
      <c r="F42" s="207"/>
      <c r="G42" s="207"/>
      <c r="H42" t="s">
        <v>5</v>
      </c>
    </row>
    <row r="43" spans="1:8" x14ac:dyDescent="0.2">
      <c r="A43" s="96"/>
      <c r="B43" s="207"/>
      <c r="C43" s="207"/>
      <c r="D43" s="207"/>
      <c r="E43" s="207"/>
      <c r="F43" s="207"/>
      <c r="G43" s="207"/>
      <c r="H43" t="s">
        <v>5</v>
      </c>
    </row>
    <row r="44" spans="1:8" x14ac:dyDescent="0.2">
      <c r="A44" s="96"/>
      <c r="B44" s="207"/>
      <c r="C44" s="207"/>
      <c r="D44" s="207"/>
      <c r="E44" s="207"/>
      <c r="F44" s="207"/>
      <c r="G44" s="207"/>
      <c r="H44" t="s">
        <v>5</v>
      </c>
    </row>
    <row r="45" spans="1:8" ht="0.75" customHeight="1" x14ac:dyDescent="0.2">
      <c r="A45" s="96"/>
      <c r="B45" s="207"/>
      <c r="C45" s="207"/>
      <c r="D45" s="207"/>
      <c r="E45" s="207"/>
      <c r="F45" s="207"/>
      <c r="G45" s="207"/>
      <c r="H45" t="s">
        <v>5</v>
      </c>
    </row>
    <row r="46" spans="1:8" x14ac:dyDescent="0.2">
      <c r="B46" s="206"/>
      <c r="C46" s="206"/>
      <c r="D46" s="206"/>
      <c r="E46" s="206"/>
      <c r="F46" s="206"/>
      <c r="G46" s="206"/>
    </row>
    <row r="47" spans="1:8" x14ac:dyDescent="0.2">
      <c r="B47" s="206"/>
      <c r="C47" s="206"/>
      <c r="D47" s="206"/>
      <c r="E47" s="206"/>
      <c r="F47" s="206"/>
      <c r="G47" s="206"/>
    </row>
    <row r="48" spans="1:8" x14ac:dyDescent="0.2">
      <c r="B48" s="206"/>
      <c r="C48" s="206"/>
      <c r="D48" s="206"/>
      <c r="E48" s="206"/>
      <c r="F48" s="206"/>
      <c r="G48" s="206"/>
    </row>
    <row r="49" spans="2:7" x14ac:dyDescent="0.2">
      <c r="B49" s="206"/>
      <c r="C49" s="206"/>
      <c r="D49" s="206"/>
      <c r="E49" s="206"/>
      <c r="F49" s="206"/>
      <c r="G49" s="206"/>
    </row>
    <row r="50" spans="2:7" x14ac:dyDescent="0.2">
      <c r="B50" s="206"/>
      <c r="C50" s="206"/>
      <c r="D50" s="206"/>
      <c r="E50" s="206"/>
      <c r="F50" s="206"/>
      <c r="G50" s="206"/>
    </row>
    <row r="51" spans="2:7" x14ac:dyDescent="0.2">
      <c r="B51" s="206"/>
      <c r="C51" s="206"/>
      <c r="D51" s="206"/>
      <c r="E51" s="206"/>
      <c r="F51" s="206"/>
      <c r="G51" s="206"/>
    </row>
    <row r="52" spans="2:7" x14ac:dyDescent="0.2">
      <c r="B52" s="206"/>
      <c r="C52" s="206"/>
      <c r="D52" s="206"/>
      <c r="E52" s="206"/>
      <c r="F52" s="206"/>
      <c r="G52" s="206"/>
    </row>
    <row r="53" spans="2:7" x14ac:dyDescent="0.2">
      <c r="B53" s="206"/>
      <c r="C53" s="206"/>
      <c r="D53" s="206"/>
      <c r="E53" s="206"/>
      <c r="F53" s="206"/>
      <c r="G53" s="206"/>
    </row>
    <row r="54" spans="2:7" x14ac:dyDescent="0.2">
      <c r="B54" s="206"/>
      <c r="C54" s="206"/>
      <c r="D54" s="206"/>
      <c r="E54" s="206"/>
      <c r="F54" s="206"/>
      <c r="G54" s="206"/>
    </row>
    <row r="55" spans="2:7" x14ac:dyDescent="0.2">
      <c r="B55" s="206"/>
      <c r="C55" s="206"/>
      <c r="D55" s="206"/>
      <c r="E55" s="206"/>
      <c r="F55" s="206"/>
      <c r="G55" s="20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89"/>
  <sheetViews>
    <sheetView workbookViewId="0">
      <selection activeCell="H38" sqref="H38:I3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217" t="s">
        <v>48</v>
      </c>
      <c r="B1" s="218"/>
      <c r="C1" s="97" t="str">
        <f>CONCATENATE(cislostavby," ",nazevstavby)</f>
        <v>Č34-2019 Oprava koupelny bezbariérového bytu č.3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5" thickBot="1" x14ac:dyDescent="0.25">
      <c r="A2" s="219" t="s">
        <v>50</v>
      </c>
      <c r="B2" s="220"/>
      <c r="C2" s="103" t="str">
        <f>CONCATENATE(cisloobjektu," ",nazevobjektu)</f>
        <v>01 J.Škody 4/183, Ostrava - Dubina</v>
      </c>
      <c r="D2" s="104"/>
      <c r="E2" s="105"/>
      <c r="F2" s="104"/>
      <c r="G2" s="221" t="s">
        <v>81</v>
      </c>
      <c r="H2" s="222"/>
      <c r="I2" s="22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201" t="str">
        <f>Položky!B7</f>
        <v>3</v>
      </c>
      <c r="B7" s="115" t="str">
        <f>Položky!C7</f>
        <v>Svislé a kompletní konstrukce</v>
      </c>
      <c r="C7" s="66"/>
      <c r="D7" s="116"/>
      <c r="E7" s="202">
        <f>Položky!BA13</f>
        <v>0</v>
      </c>
      <c r="F7" s="203">
        <f>Položky!BB13</f>
        <v>0</v>
      </c>
      <c r="G7" s="203">
        <f>Položky!BC13</f>
        <v>0</v>
      </c>
      <c r="H7" s="203">
        <f>Položky!BD13</f>
        <v>0</v>
      </c>
      <c r="I7" s="204">
        <f>Položky!BE13</f>
        <v>0</v>
      </c>
    </row>
    <row r="8" spans="1:9" s="35" customFormat="1" x14ac:dyDescent="0.2">
      <c r="A8" s="201" t="str">
        <f>Položky!B14</f>
        <v>61</v>
      </c>
      <c r="B8" s="115" t="str">
        <f>Položky!C14</f>
        <v>Upravy povrchů vnitřní</v>
      </c>
      <c r="C8" s="66"/>
      <c r="D8" s="116"/>
      <c r="E8" s="202">
        <f>Položky!BA27</f>
        <v>0</v>
      </c>
      <c r="F8" s="203">
        <f>Položky!BB27</f>
        <v>0</v>
      </c>
      <c r="G8" s="203">
        <f>Položky!BC27</f>
        <v>0</v>
      </c>
      <c r="H8" s="203">
        <f>Položky!BD27</f>
        <v>0</v>
      </c>
      <c r="I8" s="204">
        <f>Položky!BE27</f>
        <v>0</v>
      </c>
    </row>
    <row r="9" spans="1:9" s="35" customFormat="1" x14ac:dyDescent="0.2">
      <c r="A9" s="201" t="str">
        <f>Položky!B28</f>
        <v>63</v>
      </c>
      <c r="B9" s="115" t="str">
        <f>Položky!C28</f>
        <v>Podlahy a podlahové konstrukce</v>
      </c>
      <c r="C9" s="66"/>
      <c r="D9" s="116"/>
      <c r="E9" s="202">
        <f>Položky!BA31</f>
        <v>0</v>
      </c>
      <c r="F9" s="203">
        <f>Položky!BB31</f>
        <v>0</v>
      </c>
      <c r="G9" s="203">
        <f>Položky!BC31</f>
        <v>0</v>
      </c>
      <c r="H9" s="203">
        <f>Položky!BD31</f>
        <v>0</v>
      </c>
      <c r="I9" s="204">
        <f>Položky!BE31</f>
        <v>0</v>
      </c>
    </row>
    <row r="10" spans="1:9" s="35" customFormat="1" x14ac:dyDescent="0.2">
      <c r="A10" s="201" t="str">
        <f>Položky!B32</f>
        <v>95</v>
      </c>
      <c r="B10" s="115" t="str">
        <f>Položky!C32</f>
        <v>Dokončovací konstrukce na pozemních stavbách</v>
      </c>
      <c r="C10" s="66"/>
      <c r="D10" s="116"/>
      <c r="E10" s="202">
        <f>Položky!BA34</f>
        <v>0</v>
      </c>
      <c r="F10" s="203">
        <f>Položky!BB34</f>
        <v>0</v>
      </c>
      <c r="G10" s="203">
        <f>Položky!BC34</f>
        <v>0</v>
      </c>
      <c r="H10" s="203">
        <f>Položky!BD34</f>
        <v>0</v>
      </c>
      <c r="I10" s="204">
        <f>Položky!BE34</f>
        <v>0</v>
      </c>
    </row>
    <row r="11" spans="1:9" s="35" customFormat="1" x14ac:dyDescent="0.2">
      <c r="A11" s="201" t="str">
        <f>Položky!B35</f>
        <v>96</v>
      </c>
      <c r="B11" s="115" t="str">
        <f>Položky!C35</f>
        <v>Bourání konstrukcí</v>
      </c>
      <c r="C11" s="66"/>
      <c r="D11" s="116"/>
      <c r="E11" s="202">
        <f>Položky!BA44</f>
        <v>0</v>
      </c>
      <c r="F11" s="203">
        <f>Položky!BB44</f>
        <v>0</v>
      </c>
      <c r="G11" s="203">
        <f>Položky!BC44</f>
        <v>0</v>
      </c>
      <c r="H11" s="203">
        <f>Položky!BD44</f>
        <v>0</v>
      </c>
      <c r="I11" s="204">
        <f>Položky!BE44</f>
        <v>0</v>
      </c>
    </row>
    <row r="12" spans="1:9" s="35" customFormat="1" x14ac:dyDescent="0.2">
      <c r="A12" s="201" t="str">
        <f>Položky!B45</f>
        <v>97</v>
      </c>
      <c r="B12" s="115" t="str">
        <f>Položky!C45</f>
        <v>Prorážení otvorů</v>
      </c>
      <c r="C12" s="66"/>
      <c r="D12" s="116"/>
      <c r="E12" s="202">
        <f>Položky!BA47</f>
        <v>0</v>
      </c>
      <c r="F12" s="203">
        <f>Položky!BB47</f>
        <v>0</v>
      </c>
      <c r="G12" s="203">
        <f>Položky!BC47</f>
        <v>0</v>
      </c>
      <c r="H12" s="203">
        <f>Položky!BD47</f>
        <v>0</v>
      </c>
      <c r="I12" s="204">
        <f>Položky!BE47</f>
        <v>0</v>
      </c>
    </row>
    <row r="13" spans="1:9" s="35" customFormat="1" x14ac:dyDescent="0.2">
      <c r="A13" s="201" t="str">
        <f>Položky!B48</f>
        <v>99</v>
      </c>
      <c r="B13" s="115" t="str">
        <f>Položky!C48</f>
        <v>Staveništní přesun hmot</v>
      </c>
      <c r="C13" s="66"/>
      <c r="D13" s="116"/>
      <c r="E13" s="202">
        <f>Položky!BA50</f>
        <v>0</v>
      </c>
      <c r="F13" s="203">
        <f>Položky!BB50</f>
        <v>0</v>
      </c>
      <c r="G13" s="203">
        <f>Položky!BC50</f>
        <v>0</v>
      </c>
      <c r="H13" s="203">
        <f>Položky!BD50</f>
        <v>0</v>
      </c>
      <c r="I13" s="204">
        <f>Položky!BE50</f>
        <v>0</v>
      </c>
    </row>
    <row r="14" spans="1:9" s="35" customFormat="1" x14ac:dyDescent="0.2">
      <c r="A14" s="201" t="str">
        <f>Položky!B51</f>
        <v>711</v>
      </c>
      <c r="B14" s="115" t="str">
        <f>Položky!C51</f>
        <v>Izolace proti vodě</v>
      </c>
      <c r="C14" s="66"/>
      <c r="D14" s="116"/>
      <c r="E14" s="202">
        <f>Položky!BA57</f>
        <v>0</v>
      </c>
      <c r="F14" s="203">
        <f>Položky!BB57</f>
        <v>0</v>
      </c>
      <c r="G14" s="203">
        <f>Položky!BC57</f>
        <v>0</v>
      </c>
      <c r="H14" s="203">
        <f>Položky!BD57</f>
        <v>0</v>
      </c>
      <c r="I14" s="204">
        <f>Položky!BE57</f>
        <v>0</v>
      </c>
    </row>
    <row r="15" spans="1:9" s="35" customFormat="1" x14ac:dyDescent="0.2">
      <c r="A15" s="201" t="str">
        <f>Položky!B58</f>
        <v>713</v>
      </c>
      <c r="B15" s="115" t="str">
        <f>Položky!C58</f>
        <v>Izolace tepelné</v>
      </c>
      <c r="C15" s="66"/>
      <c r="D15" s="116"/>
      <c r="E15" s="202">
        <f>Položky!BA64</f>
        <v>0</v>
      </c>
      <c r="F15" s="203">
        <f>Položky!BB64</f>
        <v>0</v>
      </c>
      <c r="G15" s="203">
        <f>Položky!BC64</f>
        <v>0</v>
      </c>
      <c r="H15" s="203">
        <f>Položky!BD64</f>
        <v>0</v>
      </c>
      <c r="I15" s="204">
        <f>Položky!BE64</f>
        <v>0</v>
      </c>
    </row>
    <row r="16" spans="1:9" s="35" customFormat="1" x14ac:dyDescent="0.2">
      <c r="A16" s="201" t="str">
        <f>Položky!B65</f>
        <v>720</v>
      </c>
      <c r="B16" s="115" t="str">
        <f>Položky!C65</f>
        <v>Zdravotechnická instalace</v>
      </c>
      <c r="C16" s="66"/>
      <c r="D16" s="116"/>
      <c r="E16" s="202">
        <f>Položky!BA68</f>
        <v>0</v>
      </c>
      <c r="F16" s="203">
        <f>Položky!BB68</f>
        <v>0</v>
      </c>
      <c r="G16" s="203">
        <f>Položky!BC68</f>
        <v>0</v>
      </c>
      <c r="H16" s="203">
        <f>Položky!BD68</f>
        <v>0</v>
      </c>
      <c r="I16" s="204">
        <f>Položky!BE68</f>
        <v>0</v>
      </c>
    </row>
    <row r="17" spans="1:256" s="35" customFormat="1" x14ac:dyDescent="0.2">
      <c r="A17" s="201" t="str">
        <f>Položky!B69</f>
        <v>725</v>
      </c>
      <c r="B17" s="115" t="str">
        <f>Položky!C69</f>
        <v>Zařizovací předměty</v>
      </c>
      <c r="C17" s="66"/>
      <c r="D17" s="116"/>
      <c r="E17" s="202">
        <f>Položky!BA78</f>
        <v>0</v>
      </c>
      <c r="F17" s="203">
        <f>Položky!BB78</f>
        <v>0</v>
      </c>
      <c r="G17" s="203">
        <f>Položky!BC78</f>
        <v>0</v>
      </c>
      <c r="H17" s="203">
        <f>Položky!BD78</f>
        <v>0</v>
      </c>
      <c r="I17" s="204">
        <f>Položky!BE78</f>
        <v>0</v>
      </c>
    </row>
    <row r="18" spans="1:256" s="35" customFormat="1" x14ac:dyDescent="0.2">
      <c r="A18" s="201" t="str">
        <f>Položky!B79</f>
        <v>766</v>
      </c>
      <c r="B18" s="115" t="str">
        <f>Položky!C79</f>
        <v>Konstrukce truhlářské</v>
      </c>
      <c r="C18" s="66"/>
      <c r="D18" s="116"/>
      <c r="E18" s="202">
        <f>Položky!BA84</f>
        <v>0</v>
      </c>
      <c r="F18" s="203">
        <f>Položky!BB84</f>
        <v>0</v>
      </c>
      <c r="G18" s="203">
        <f>Položky!BC84</f>
        <v>0</v>
      </c>
      <c r="H18" s="203">
        <f>Položky!BD84</f>
        <v>0</v>
      </c>
      <c r="I18" s="204">
        <f>Položky!BE84</f>
        <v>0</v>
      </c>
    </row>
    <row r="19" spans="1:256" s="35" customFormat="1" x14ac:dyDescent="0.2">
      <c r="A19" s="201" t="str">
        <f>Položky!B85</f>
        <v>771</v>
      </c>
      <c r="B19" s="115" t="str">
        <f>Položky!C85</f>
        <v>Podlahy z dlaždic a obklady</v>
      </c>
      <c r="C19" s="66"/>
      <c r="D19" s="116"/>
      <c r="E19" s="202">
        <f>Položky!BA91</f>
        <v>0</v>
      </c>
      <c r="F19" s="203">
        <f>Položky!BB91</f>
        <v>0</v>
      </c>
      <c r="G19" s="203">
        <f>Položky!BC91</f>
        <v>0</v>
      </c>
      <c r="H19" s="203">
        <f>Položky!BD91</f>
        <v>0</v>
      </c>
      <c r="I19" s="204">
        <f>Položky!BE91</f>
        <v>0</v>
      </c>
    </row>
    <row r="20" spans="1:256" s="35" customFormat="1" x14ac:dyDescent="0.2">
      <c r="A20" s="201" t="str">
        <f>Položky!B92</f>
        <v>776</v>
      </c>
      <c r="B20" s="115" t="str">
        <f>Položky!C92</f>
        <v>Podlahy povlakové</v>
      </c>
      <c r="C20" s="66"/>
      <c r="D20" s="116"/>
      <c r="E20" s="202">
        <f>Položky!BA94</f>
        <v>0</v>
      </c>
      <c r="F20" s="203">
        <f>Položky!BB94</f>
        <v>0</v>
      </c>
      <c r="G20" s="203">
        <f>Položky!BC94</f>
        <v>0</v>
      </c>
      <c r="H20" s="203">
        <f>Položky!BD94</f>
        <v>0</v>
      </c>
      <c r="I20" s="204">
        <f>Položky!BE94</f>
        <v>0</v>
      </c>
    </row>
    <row r="21" spans="1:256" s="35" customFormat="1" x14ac:dyDescent="0.2">
      <c r="A21" s="201" t="str">
        <f>Položky!B95</f>
        <v>781</v>
      </c>
      <c r="B21" s="115" t="str">
        <f>Položky!C95</f>
        <v>Obklady keramické</v>
      </c>
      <c r="C21" s="66"/>
      <c r="D21" s="116"/>
      <c r="E21" s="202">
        <f>Položky!BA107</f>
        <v>0</v>
      </c>
      <c r="F21" s="203">
        <f>Položky!BB107</f>
        <v>0</v>
      </c>
      <c r="G21" s="203">
        <f>Položky!BC107</f>
        <v>0</v>
      </c>
      <c r="H21" s="203">
        <f>Položky!BD107</f>
        <v>0</v>
      </c>
      <c r="I21" s="204">
        <f>Položky!BE107</f>
        <v>0</v>
      </c>
    </row>
    <row r="22" spans="1:256" s="35" customFormat="1" x14ac:dyDescent="0.2">
      <c r="A22" s="201" t="str">
        <f>Položky!B108</f>
        <v>783</v>
      </c>
      <c r="B22" s="115" t="str">
        <f>Položky!C108</f>
        <v>Nátěry</v>
      </c>
      <c r="C22" s="66"/>
      <c r="D22" s="116"/>
      <c r="E22" s="202">
        <f>Položky!BA111</f>
        <v>0</v>
      </c>
      <c r="F22" s="203">
        <f>Položky!BB111</f>
        <v>0</v>
      </c>
      <c r="G22" s="203">
        <f>Položky!BC111</f>
        <v>0</v>
      </c>
      <c r="H22" s="203">
        <f>Položky!BD111</f>
        <v>0</v>
      </c>
      <c r="I22" s="204">
        <f>Položky!BE111</f>
        <v>0</v>
      </c>
    </row>
    <row r="23" spans="1:256" s="35" customFormat="1" x14ac:dyDescent="0.2">
      <c r="A23" s="201" t="str">
        <f>Položky!B112</f>
        <v>784</v>
      </c>
      <c r="B23" s="115" t="str">
        <f>Položky!C112</f>
        <v>Malby</v>
      </c>
      <c r="C23" s="66"/>
      <c r="D23" s="116"/>
      <c r="E23" s="202">
        <f>Položky!BA119</f>
        <v>0</v>
      </c>
      <c r="F23" s="203">
        <f>Položky!BB119</f>
        <v>0</v>
      </c>
      <c r="G23" s="203">
        <f>Položky!BC119</f>
        <v>0</v>
      </c>
      <c r="H23" s="203">
        <f>Položky!BD119</f>
        <v>0</v>
      </c>
      <c r="I23" s="204">
        <f>Položky!BE119</f>
        <v>0</v>
      </c>
    </row>
    <row r="24" spans="1:256" s="35" customFormat="1" ht="13.5" thickBot="1" x14ac:dyDescent="0.25">
      <c r="A24" s="201" t="str">
        <f>Položky!B120</f>
        <v>D96</v>
      </c>
      <c r="B24" s="115" t="str">
        <f>Položky!C120</f>
        <v>Přesuny suti a vybouraných hmot</v>
      </c>
      <c r="C24" s="66"/>
      <c r="D24" s="116"/>
      <c r="E24" s="202">
        <f>Položky!BA127</f>
        <v>0</v>
      </c>
      <c r="F24" s="203">
        <f>Položky!BB127</f>
        <v>0</v>
      </c>
      <c r="G24" s="203">
        <f>Položky!BC127</f>
        <v>0</v>
      </c>
      <c r="H24" s="203">
        <f>Položky!BD127</f>
        <v>0</v>
      </c>
      <c r="I24" s="204">
        <f>Položky!BE127</f>
        <v>0</v>
      </c>
    </row>
    <row r="25" spans="1:256" ht="13.5" thickBot="1" x14ac:dyDescent="0.25">
      <c r="A25" s="117"/>
      <c r="B25" s="118" t="s">
        <v>57</v>
      </c>
      <c r="C25" s="118"/>
      <c r="D25" s="119"/>
      <c r="E25" s="120">
        <f>SUM(E7:E24)</f>
        <v>0</v>
      </c>
      <c r="F25" s="121">
        <f>SUM(F7:F24)</f>
        <v>0</v>
      </c>
      <c r="G25" s="121">
        <f>SUM(G7:G24)</f>
        <v>0</v>
      </c>
      <c r="H25" s="121">
        <f>SUM(H7:H24)</f>
        <v>0</v>
      </c>
      <c r="I25" s="122">
        <f>SUM(I7:I24)</f>
        <v>0</v>
      </c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123"/>
      <c r="BC25" s="123"/>
      <c r="BD25" s="123"/>
      <c r="BE25" s="123"/>
      <c r="BF25" s="123"/>
      <c r="BG25" s="123"/>
      <c r="BH25" s="123"/>
      <c r="BI25" s="123"/>
      <c r="BJ25" s="123"/>
      <c r="BK25" s="123"/>
      <c r="BL25" s="123"/>
      <c r="BM25" s="123"/>
      <c r="BN25" s="123"/>
      <c r="BO25" s="123"/>
      <c r="BP25" s="123"/>
      <c r="BQ25" s="123"/>
      <c r="BR25" s="123"/>
      <c r="BS25" s="123"/>
      <c r="BT25" s="123"/>
      <c r="BU25" s="123"/>
      <c r="BV25" s="123"/>
      <c r="BW25" s="123"/>
      <c r="BX25" s="123"/>
      <c r="BY25" s="123"/>
      <c r="BZ25" s="123"/>
      <c r="CA25" s="123"/>
      <c r="CB25" s="123"/>
      <c r="CC25" s="123"/>
      <c r="CD25" s="123"/>
      <c r="CE25" s="123"/>
      <c r="CF25" s="123"/>
      <c r="CG25" s="123"/>
      <c r="CH25" s="123"/>
      <c r="CI25" s="123"/>
      <c r="CJ25" s="123"/>
      <c r="CK25" s="123"/>
      <c r="CL25" s="123"/>
      <c r="CM25" s="123"/>
      <c r="CN25" s="123"/>
      <c r="CO25" s="123"/>
      <c r="CP25" s="123"/>
      <c r="CQ25" s="123"/>
      <c r="CR25" s="123"/>
      <c r="CS25" s="123"/>
      <c r="CT25" s="123"/>
      <c r="CU25" s="123"/>
      <c r="CV25" s="123"/>
      <c r="CW25" s="123"/>
      <c r="CX25" s="123"/>
      <c r="CY25" s="123"/>
      <c r="CZ25" s="123"/>
      <c r="DA25" s="123"/>
      <c r="DB25" s="123"/>
      <c r="DC25" s="123"/>
      <c r="DD25" s="123"/>
      <c r="DE25" s="123"/>
      <c r="DF25" s="123"/>
      <c r="DG25" s="123"/>
      <c r="DH25" s="123"/>
      <c r="DI25" s="123"/>
      <c r="DJ25" s="123"/>
      <c r="DK25" s="123"/>
      <c r="DL25" s="123"/>
      <c r="DM25" s="123"/>
      <c r="DN25" s="123"/>
      <c r="DO25" s="123"/>
      <c r="DP25" s="123"/>
      <c r="DQ25" s="123"/>
      <c r="DR25" s="123"/>
      <c r="DS25" s="123"/>
      <c r="DT25" s="123"/>
      <c r="DU25" s="123"/>
      <c r="DV25" s="123"/>
      <c r="DW25" s="123"/>
      <c r="DX25" s="123"/>
      <c r="DY25" s="123"/>
      <c r="DZ25" s="123"/>
      <c r="EA25" s="123"/>
      <c r="EB25" s="123"/>
      <c r="EC25" s="123"/>
      <c r="ED25" s="123"/>
      <c r="EE25" s="123"/>
      <c r="EF25" s="123"/>
      <c r="EG25" s="123"/>
      <c r="EH25" s="123"/>
      <c r="EI25" s="123"/>
      <c r="EJ25" s="123"/>
      <c r="EK25" s="123"/>
      <c r="EL25" s="123"/>
      <c r="EM25" s="123"/>
      <c r="EN25" s="123"/>
      <c r="EO25" s="123"/>
      <c r="EP25" s="123"/>
      <c r="EQ25" s="123"/>
      <c r="ER25" s="123"/>
      <c r="ES25" s="123"/>
      <c r="ET25" s="123"/>
      <c r="EU25" s="123"/>
      <c r="EV25" s="123"/>
      <c r="EW25" s="123"/>
      <c r="EX25" s="123"/>
      <c r="EY25" s="123"/>
      <c r="EZ25" s="123"/>
      <c r="FA25" s="123"/>
      <c r="FB25" s="123"/>
      <c r="FC25" s="123"/>
      <c r="FD25" s="123"/>
      <c r="FE25" s="123"/>
      <c r="FF25" s="123"/>
      <c r="FG25" s="123"/>
      <c r="FH25" s="123"/>
      <c r="FI25" s="123"/>
      <c r="FJ25" s="123"/>
      <c r="FK25" s="123"/>
      <c r="FL25" s="123"/>
      <c r="FM25" s="123"/>
      <c r="FN25" s="123"/>
      <c r="FO25" s="123"/>
      <c r="FP25" s="123"/>
      <c r="FQ25" s="123"/>
      <c r="FR25" s="123"/>
      <c r="FS25" s="123"/>
      <c r="FT25" s="123"/>
      <c r="FU25" s="123"/>
      <c r="FV25" s="123"/>
      <c r="FW25" s="123"/>
      <c r="FX25" s="123"/>
      <c r="FY25" s="123"/>
      <c r="FZ25" s="123"/>
      <c r="GA25" s="123"/>
      <c r="GB25" s="123"/>
      <c r="GC25" s="123"/>
      <c r="GD25" s="123"/>
      <c r="GE25" s="123"/>
      <c r="GF25" s="123"/>
      <c r="GG25" s="123"/>
      <c r="GH25" s="123"/>
      <c r="GI25" s="123"/>
      <c r="GJ25" s="123"/>
      <c r="GK25" s="123"/>
      <c r="GL25" s="123"/>
      <c r="GM25" s="123"/>
      <c r="GN25" s="123"/>
      <c r="GO25" s="123"/>
      <c r="GP25" s="123"/>
      <c r="GQ25" s="123"/>
      <c r="GR25" s="123"/>
      <c r="GS25" s="123"/>
      <c r="GT25" s="123"/>
      <c r="GU25" s="123"/>
      <c r="GV25" s="123"/>
      <c r="GW25" s="123"/>
      <c r="GX25" s="123"/>
      <c r="GY25" s="123"/>
      <c r="GZ25" s="123"/>
      <c r="HA25" s="123"/>
      <c r="HB25" s="123"/>
      <c r="HC25" s="123"/>
      <c r="HD25" s="123"/>
      <c r="HE25" s="123"/>
      <c r="HF25" s="123"/>
      <c r="HG25" s="123"/>
      <c r="HH25" s="123"/>
      <c r="HI25" s="123"/>
      <c r="HJ25" s="123"/>
      <c r="HK25" s="123"/>
      <c r="HL25" s="123"/>
      <c r="HM25" s="123"/>
      <c r="HN25" s="123"/>
      <c r="HO25" s="123"/>
      <c r="HP25" s="123"/>
      <c r="HQ25" s="123"/>
      <c r="HR25" s="123"/>
      <c r="HS25" s="123"/>
      <c r="HT25" s="123"/>
      <c r="HU25" s="123"/>
      <c r="HV25" s="123"/>
      <c r="HW25" s="123"/>
      <c r="HX25" s="123"/>
      <c r="HY25" s="123"/>
      <c r="HZ25" s="123"/>
      <c r="IA25" s="123"/>
      <c r="IB25" s="123"/>
      <c r="IC25" s="123"/>
      <c r="ID25" s="123"/>
      <c r="IE25" s="123"/>
      <c r="IF25" s="123"/>
      <c r="IG25" s="123"/>
      <c r="IH25" s="123"/>
      <c r="II25" s="123"/>
      <c r="IJ25" s="123"/>
      <c r="IK25" s="123"/>
      <c r="IL25" s="123"/>
      <c r="IM25" s="123"/>
      <c r="IN25" s="123"/>
      <c r="IO25" s="123"/>
      <c r="IP25" s="123"/>
      <c r="IQ25" s="123"/>
      <c r="IR25" s="123"/>
      <c r="IS25" s="123"/>
      <c r="IT25" s="123"/>
      <c r="IU25" s="123"/>
      <c r="IV25" s="123"/>
    </row>
    <row r="26" spans="1:256" x14ac:dyDescent="0.2">
      <c r="A26" s="66"/>
      <c r="B26" s="66"/>
      <c r="C26" s="66"/>
      <c r="D26" s="66"/>
      <c r="E26" s="66"/>
      <c r="F26" s="66"/>
      <c r="G26" s="66"/>
      <c r="H26" s="66"/>
      <c r="I26" s="66"/>
    </row>
    <row r="27" spans="1:256" ht="18" x14ac:dyDescent="0.25">
      <c r="A27" s="107" t="s">
        <v>58</v>
      </c>
      <c r="B27" s="107"/>
      <c r="C27" s="107"/>
      <c r="D27" s="107"/>
      <c r="E27" s="107"/>
      <c r="F27" s="107"/>
      <c r="G27" s="124"/>
      <c r="H27" s="107"/>
      <c r="I27" s="107"/>
      <c r="BA27" s="41"/>
      <c r="BB27" s="41"/>
      <c r="BC27" s="41"/>
      <c r="BD27" s="41"/>
      <c r="BE27" s="41"/>
    </row>
    <row r="28" spans="1:256" ht="13.5" thickBot="1" x14ac:dyDescent="0.25">
      <c r="A28" s="77"/>
      <c r="B28" s="77"/>
      <c r="C28" s="77"/>
      <c r="D28" s="77"/>
      <c r="E28" s="77"/>
      <c r="F28" s="77"/>
      <c r="G28" s="77"/>
      <c r="H28" s="77"/>
      <c r="I28" s="77"/>
    </row>
    <row r="29" spans="1:256" x14ac:dyDescent="0.2">
      <c r="A29" s="71" t="s">
        <v>59</v>
      </c>
      <c r="B29" s="72"/>
      <c r="C29" s="72"/>
      <c r="D29" s="125"/>
      <c r="E29" s="126" t="s">
        <v>60</v>
      </c>
      <c r="F29" s="127" t="s">
        <v>61</v>
      </c>
      <c r="G29" s="128" t="s">
        <v>62</v>
      </c>
      <c r="H29" s="129"/>
      <c r="I29" s="130" t="s">
        <v>60</v>
      </c>
    </row>
    <row r="30" spans="1:256" x14ac:dyDescent="0.2">
      <c r="A30" s="64" t="s">
        <v>262</v>
      </c>
      <c r="B30" s="55"/>
      <c r="C30" s="55"/>
      <c r="D30" s="131"/>
      <c r="E30" s="132"/>
      <c r="F30" s="133"/>
      <c r="G30" s="134">
        <f t="shared" ref="G30:G37" si="0">CHOOSE(BA30+1,HSV+PSV,HSV+PSV+Mont,HSV+PSV+Dodavka+Mont,HSV,PSV,Mont,Dodavka,Mont+Dodavka,0)</f>
        <v>0</v>
      </c>
      <c r="H30" s="135"/>
      <c r="I30" s="136">
        <f t="shared" ref="I30:I37" si="1">E30+F30*G30/100</f>
        <v>0</v>
      </c>
      <c r="BA30">
        <v>0</v>
      </c>
    </row>
    <row r="31" spans="1:256" x14ac:dyDescent="0.2">
      <c r="A31" s="64" t="s">
        <v>263</v>
      </c>
      <c r="B31" s="55"/>
      <c r="C31" s="55"/>
      <c r="D31" s="131"/>
      <c r="E31" s="132"/>
      <c r="F31" s="133"/>
      <c r="G31" s="134">
        <f t="shared" si="0"/>
        <v>0</v>
      </c>
      <c r="H31" s="135"/>
      <c r="I31" s="136">
        <f t="shared" si="1"/>
        <v>0</v>
      </c>
      <c r="BA31">
        <v>0</v>
      </c>
    </row>
    <row r="32" spans="1:256" x14ac:dyDescent="0.2">
      <c r="A32" s="64" t="s">
        <v>264</v>
      </c>
      <c r="B32" s="55"/>
      <c r="C32" s="55"/>
      <c r="D32" s="131"/>
      <c r="E32" s="132"/>
      <c r="F32" s="133"/>
      <c r="G32" s="134">
        <f t="shared" si="0"/>
        <v>0</v>
      </c>
      <c r="H32" s="135"/>
      <c r="I32" s="136">
        <f t="shared" si="1"/>
        <v>0</v>
      </c>
      <c r="BA32">
        <v>0</v>
      </c>
    </row>
    <row r="33" spans="1:53" x14ac:dyDescent="0.2">
      <c r="A33" s="64" t="s">
        <v>265</v>
      </c>
      <c r="B33" s="55"/>
      <c r="C33" s="55"/>
      <c r="D33" s="131"/>
      <c r="E33" s="132"/>
      <c r="F33" s="133"/>
      <c r="G33" s="134">
        <f t="shared" si="0"/>
        <v>0</v>
      </c>
      <c r="H33" s="135"/>
      <c r="I33" s="136">
        <f t="shared" si="1"/>
        <v>0</v>
      </c>
      <c r="BA33">
        <v>0</v>
      </c>
    </row>
    <row r="34" spans="1:53" x14ac:dyDescent="0.2">
      <c r="A34" s="64" t="s">
        <v>266</v>
      </c>
      <c r="B34" s="55"/>
      <c r="C34" s="55"/>
      <c r="D34" s="131"/>
      <c r="E34" s="132"/>
      <c r="F34" s="133"/>
      <c r="G34" s="134">
        <f t="shared" si="0"/>
        <v>0</v>
      </c>
      <c r="H34" s="135"/>
      <c r="I34" s="136">
        <f t="shared" si="1"/>
        <v>0</v>
      </c>
      <c r="BA34">
        <v>1</v>
      </c>
    </row>
    <row r="35" spans="1:53" x14ac:dyDescent="0.2">
      <c r="A35" s="64" t="s">
        <v>267</v>
      </c>
      <c r="B35" s="55"/>
      <c r="C35" s="55"/>
      <c r="D35" s="131"/>
      <c r="E35" s="132"/>
      <c r="F35" s="133"/>
      <c r="G35" s="134">
        <f t="shared" si="0"/>
        <v>0</v>
      </c>
      <c r="H35" s="135"/>
      <c r="I35" s="136">
        <f t="shared" si="1"/>
        <v>0</v>
      </c>
      <c r="BA35">
        <v>1</v>
      </c>
    </row>
    <row r="36" spans="1:53" x14ac:dyDescent="0.2">
      <c r="A36" s="64" t="s">
        <v>268</v>
      </c>
      <c r="B36" s="55"/>
      <c r="C36" s="55"/>
      <c r="D36" s="131"/>
      <c r="E36" s="132"/>
      <c r="F36" s="133"/>
      <c r="G36" s="134">
        <f t="shared" si="0"/>
        <v>0</v>
      </c>
      <c r="H36" s="135"/>
      <c r="I36" s="136">
        <f t="shared" si="1"/>
        <v>0</v>
      </c>
      <c r="BA36">
        <v>2</v>
      </c>
    </row>
    <row r="37" spans="1:53" x14ac:dyDescent="0.2">
      <c r="A37" s="64" t="s">
        <v>269</v>
      </c>
      <c r="B37" s="55"/>
      <c r="C37" s="55"/>
      <c r="D37" s="131"/>
      <c r="E37" s="132"/>
      <c r="F37" s="133"/>
      <c r="G37" s="134">
        <f t="shared" si="0"/>
        <v>0</v>
      </c>
      <c r="H37" s="135"/>
      <c r="I37" s="136">
        <f t="shared" si="1"/>
        <v>0</v>
      </c>
      <c r="BA37">
        <v>2</v>
      </c>
    </row>
    <row r="38" spans="1:53" ht="13.5" thickBot="1" x14ac:dyDescent="0.25">
      <c r="A38" s="137"/>
      <c r="B38" s="138" t="s">
        <v>63</v>
      </c>
      <c r="C38" s="139"/>
      <c r="D38" s="140"/>
      <c r="E38" s="141"/>
      <c r="F38" s="142"/>
      <c r="G38" s="142"/>
      <c r="H38" s="224">
        <f>SUM(I30:I37)</f>
        <v>0</v>
      </c>
      <c r="I38" s="225"/>
    </row>
    <row r="40" spans="1:53" x14ac:dyDescent="0.2">
      <c r="B40" s="123"/>
      <c r="F40" s="143"/>
      <c r="G40" s="144"/>
      <c r="H40" s="144"/>
      <c r="I40" s="145"/>
    </row>
    <row r="41" spans="1:53" x14ac:dyDescent="0.2">
      <c r="F41" s="143"/>
      <c r="G41" s="144"/>
      <c r="H41" s="144"/>
      <c r="I41" s="145"/>
    </row>
    <row r="42" spans="1:53" x14ac:dyDescent="0.2">
      <c r="F42" s="143"/>
      <c r="G42" s="144"/>
      <c r="H42" s="144"/>
      <c r="I42" s="145"/>
    </row>
    <row r="43" spans="1:53" x14ac:dyDescent="0.2">
      <c r="F43" s="143"/>
      <c r="G43" s="144"/>
      <c r="H43" s="144"/>
      <c r="I43" s="145"/>
    </row>
    <row r="44" spans="1:53" x14ac:dyDescent="0.2">
      <c r="F44" s="143"/>
      <c r="G44" s="144"/>
      <c r="H44" s="144"/>
      <c r="I44" s="145"/>
    </row>
    <row r="45" spans="1:53" x14ac:dyDescent="0.2">
      <c r="F45" s="143"/>
      <c r="G45" s="144"/>
      <c r="H45" s="144"/>
      <c r="I45" s="145"/>
    </row>
    <row r="46" spans="1:53" x14ac:dyDescent="0.2">
      <c r="F46" s="143"/>
      <c r="G46" s="144"/>
      <c r="H46" s="144"/>
      <c r="I46" s="145"/>
    </row>
    <row r="47" spans="1:53" x14ac:dyDescent="0.2">
      <c r="F47" s="143"/>
      <c r="G47" s="144"/>
      <c r="H47" s="144"/>
      <c r="I47" s="145"/>
    </row>
    <row r="48" spans="1:53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</sheetData>
  <mergeCells count="4">
    <mergeCell ref="A1:B1"/>
    <mergeCell ref="A2:B2"/>
    <mergeCell ref="G2:I2"/>
    <mergeCell ref="H38:I3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00"/>
  <sheetViews>
    <sheetView showGridLines="0" showZeros="0" tabSelected="1" topLeftCell="A13" zoomScaleNormal="100" workbookViewId="0">
      <selection activeCell="I31" sqref="I31"/>
    </sheetView>
  </sheetViews>
  <sheetFormatPr defaultColWidth="9.140625"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256" width="9.140625" style="146"/>
    <col min="257" max="257" width="4.42578125" style="146" customWidth="1"/>
    <col min="258" max="258" width="11.5703125" style="146" customWidth="1"/>
    <col min="259" max="259" width="40.42578125" style="146" customWidth="1"/>
    <col min="260" max="260" width="5.5703125" style="146" customWidth="1"/>
    <col min="261" max="261" width="8.5703125" style="146" customWidth="1"/>
    <col min="262" max="262" width="9.85546875" style="146" customWidth="1"/>
    <col min="263" max="263" width="13.85546875" style="146" customWidth="1"/>
    <col min="264" max="267" width="9.140625" style="146"/>
    <col min="268" max="268" width="75.28515625" style="146" customWidth="1"/>
    <col min="269" max="269" width="45.28515625" style="146" customWidth="1"/>
    <col min="270" max="512" width="9.140625" style="146"/>
    <col min="513" max="513" width="4.42578125" style="146" customWidth="1"/>
    <col min="514" max="514" width="11.5703125" style="146" customWidth="1"/>
    <col min="515" max="515" width="40.42578125" style="146" customWidth="1"/>
    <col min="516" max="516" width="5.5703125" style="146" customWidth="1"/>
    <col min="517" max="517" width="8.5703125" style="146" customWidth="1"/>
    <col min="518" max="518" width="9.85546875" style="146" customWidth="1"/>
    <col min="519" max="519" width="13.85546875" style="146" customWidth="1"/>
    <col min="520" max="523" width="9.140625" style="146"/>
    <col min="524" max="524" width="75.28515625" style="146" customWidth="1"/>
    <col min="525" max="525" width="45.28515625" style="146" customWidth="1"/>
    <col min="526" max="768" width="9.140625" style="146"/>
    <col min="769" max="769" width="4.42578125" style="146" customWidth="1"/>
    <col min="770" max="770" width="11.5703125" style="146" customWidth="1"/>
    <col min="771" max="771" width="40.42578125" style="146" customWidth="1"/>
    <col min="772" max="772" width="5.5703125" style="146" customWidth="1"/>
    <col min="773" max="773" width="8.5703125" style="146" customWidth="1"/>
    <col min="774" max="774" width="9.85546875" style="146" customWidth="1"/>
    <col min="775" max="775" width="13.85546875" style="146" customWidth="1"/>
    <col min="776" max="779" width="9.140625" style="146"/>
    <col min="780" max="780" width="75.28515625" style="146" customWidth="1"/>
    <col min="781" max="781" width="45.28515625" style="146" customWidth="1"/>
    <col min="782" max="1024" width="9.140625" style="146"/>
    <col min="1025" max="1025" width="4.42578125" style="146" customWidth="1"/>
    <col min="1026" max="1026" width="11.5703125" style="146" customWidth="1"/>
    <col min="1027" max="1027" width="40.42578125" style="146" customWidth="1"/>
    <col min="1028" max="1028" width="5.5703125" style="146" customWidth="1"/>
    <col min="1029" max="1029" width="8.5703125" style="146" customWidth="1"/>
    <col min="1030" max="1030" width="9.85546875" style="146" customWidth="1"/>
    <col min="1031" max="1031" width="13.85546875" style="146" customWidth="1"/>
    <col min="1032" max="1035" width="9.140625" style="146"/>
    <col min="1036" max="1036" width="75.28515625" style="146" customWidth="1"/>
    <col min="1037" max="1037" width="45.28515625" style="146" customWidth="1"/>
    <col min="1038" max="1280" width="9.140625" style="146"/>
    <col min="1281" max="1281" width="4.42578125" style="146" customWidth="1"/>
    <col min="1282" max="1282" width="11.5703125" style="146" customWidth="1"/>
    <col min="1283" max="1283" width="40.42578125" style="146" customWidth="1"/>
    <col min="1284" max="1284" width="5.5703125" style="146" customWidth="1"/>
    <col min="1285" max="1285" width="8.5703125" style="146" customWidth="1"/>
    <col min="1286" max="1286" width="9.85546875" style="146" customWidth="1"/>
    <col min="1287" max="1287" width="13.85546875" style="146" customWidth="1"/>
    <col min="1288" max="1291" width="9.140625" style="146"/>
    <col min="1292" max="1292" width="75.28515625" style="146" customWidth="1"/>
    <col min="1293" max="1293" width="45.28515625" style="146" customWidth="1"/>
    <col min="1294" max="1536" width="9.140625" style="146"/>
    <col min="1537" max="1537" width="4.42578125" style="146" customWidth="1"/>
    <col min="1538" max="1538" width="11.5703125" style="146" customWidth="1"/>
    <col min="1539" max="1539" width="40.42578125" style="146" customWidth="1"/>
    <col min="1540" max="1540" width="5.5703125" style="146" customWidth="1"/>
    <col min="1541" max="1541" width="8.5703125" style="146" customWidth="1"/>
    <col min="1542" max="1542" width="9.85546875" style="146" customWidth="1"/>
    <col min="1543" max="1543" width="13.85546875" style="146" customWidth="1"/>
    <col min="1544" max="1547" width="9.140625" style="146"/>
    <col min="1548" max="1548" width="75.28515625" style="146" customWidth="1"/>
    <col min="1549" max="1549" width="45.28515625" style="146" customWidth="1"/>
    <col min="1550" max="1792" width="9.140625" style="146"/>
    <col min="1793" max="1793" width="4.42578125" style="146" customWidth="1"/>
    <col min="1794" max="1794" width="11.5703125" style="146" customWidth="1"/>
    <col min="1795" max="1795" width="40.42578125" style="146" customWidth="1"/>
    <col min="1796" max="1796" width="5.5703125" style="146" customWidth="1"/>
    <col min="1797" max="1797" width="8.5703125" style="146" customWidth="1"/>
    <col min="1798" max="1798" width="9.85546875" style="146" customWidth="1"/>
    <col min="1799" max="1799" width="13.85546875" style="146" customWidth="1"/>
    <col min="1800" max="1803" width="9.140625" style="146"/>
    <col min="1804" max="1804" width="75.28515625" style="146" customWidth="1"/>
    <col min="1805" max="1805" width="45.28515625" style="146" customWidth="1"/>
    <col min="1806" max="2048" width="9.140625" style="146"/>
    <col min="2049" max="2049" width="4.42578125" style="146" customWidth="1"/>
    <col min="2050" max="2050" width="11.5703125" style="146" customWidth="1"/>
    <col min="2051" max="2051" width="40.42578125" style="146" customWidth="1"/>
    <col min="2052" max="2052" width="5.5703125" style="146" customWidth="1"/>
    <col min="2053" max="2053" width="8.5703125" style="146" customWidth="1"/>
    <col min="2054" max="2054" width="9.85546875" style="146" customWidth="1"/>
    <col min="2055" max="2055" width="13.85546875" style="146" customWidth="1"/>
    <col min="2056" max="2059" width="9.140625" style="146"/>
    <col min="2060" max="2060" width="75.28515625" style="146" customWidth="1"/>
    <col min="2061" max="2061" width="45.28515625" style="146" customWidth="1"/>
    <col min="2062" max="2304" width="9.140625" style="146"/>
    <col min="2305" max="2305" width="4.42578125" style="146" customWidth="1"/>
    <col min="2306" max="2306" width="11.5703125" style="146" customWidth="1"/>
    <col min="2307" max="2307" width="40.42578125" style="146" customWidth="1"/>
    <col min="2308" max="2308" width="5.5703125" style="146" customWidth="1"/>
    <col min="2309" max="2309" width="8.5703125" style="146" customWidth="1"/>
    <col min="2310" max="2310" width="9.85546875" style="146" customWidth="1"/>
    <col min="2311" max="2311" width="13.85546875" style="146" customWidth="1"/>
    <col min="2312" max="2315" width="9.140625" style="146"/>
    <col min="2316" max="2316" width="75.28515625" style="146" customWidth="1"/>
    <col min="2317" max="2317" width="45.28515625" style="146" customWidth="1"/>
    <col min="2318" max="2560" width="9.140625" style="146"/>
    <col min="2561" max="2561" width="4.42578125" style="146" customWidth="1"/>
    <col min="2562" max="2562" width="11.5703125" style="146" customWidth="1"/>
    <col min="2563" max="2563" width="40.42578125" style="146" customWidth="1"/>
    <col min="2564" max="2564" width="5.5703125" style="146" customWidth="1"/>
    <col min="2565" max="2565" width="8.5703125" style="146" customWidth="1"/>
    <col min="2566" max="2566" width="9.85546875" style="146" customWidth="1"/>
    <col min="2567" max="2567" width="13.85546875" style="146" customWidth="1"/>
    <col min="2568" max="2571" width="9.140625" style="146"/>
    <col min="2572" max="2572" width="75.28515625" style="146" customWidth="1"/>
    <col min="2573" max="2573" width="45.28515625" style="146" customWidth="1"/>
    <col min="2574" max="2816" width="9.140625" style="146"/>
    <col min="2817" max="2817" width="4.42578125" style="146" customWidth="1"/>
    <col min="2818" max="2818" width="11.5703125" style="146" customWidth="1"/>
    <col min="2819" max="2819" width="40.42578125" style="146" customWidth="1"/>
    <col min="2820" max="2820" width="5.5703125" style="146" customWidth="1"/>
    <col min="2821" max="2821" width="8.5703125" style="146" customWidth="1"/>
    <col min="2822" max="2822" width="9.85546875" style="146" customWidth="1"/>
    <col min="2823" max="2823" width="13.85546875" style="146" customWidth="1"/>
    <col min="2824" max="2827" width="9.140625" style="146"/>
    <col min="2828" max="2828" width="75.28515625" style="146" customWidth="1"/>
    <col min="2829" max="2829" width="45.28515625" style="146" customWidth="1"/>
    <col min="2830" max="3072" width="9.140625" style="146"/>
    <col min="3073" max="3073" width="4.42578125" style="146" customWidth="1"/>
    <col min="3074" max="3074" width="11.5703125" style="146" customWidth="1"/>
    <col min="3075" max="3075" width="40.42578125" style="146" customWidth="1"/>
    <col min="3076" max="3076" width="5.5703125" style="146" customWidth="1"/>
    <col min="3077" max="3077" width="8.5703125" style="146" customWidth="1"/>
    <col min="3078" max="3078" width="9.85546875" style="146" customWidth="1"/>
    <col min="3079" max="3079" width="13.85546875" style="146" customWidth="1"/>
    <col min="3080" max="3083" width="9.140625" style="146"/>
    <col min="3084" max="3084" width="75.28515625" style="146" customWidth="1"/>
    <col min="3085" max="3085" width="45.28515625" style="146" customWidth="1"/>
    <col min="3086" max="3328" width="9.140625" style="146"/>
    <col min="3329" max="3329" width="4.42578125" style="146" customWidth="1"/>
    <col min="3330" max="3330" width="11.5703125" style="146" customWidth="1"/>
    <col min="3331" max="3331" width="40.42578125" style="146" customWidth="1"/>
    <col min="3332" max="3332" width="5.5703125" style="146" customWidth="1"/>
    <col min="3333" max="3333" width="8.5703125" style="146" customWidth="1"/>
    <col min="3334" max="3334" width="9.85546875" style="146" customWidth="1"/>
    <col min="3335" max="3335" width="13.85546875" style="146" customWidth="1"/>
    <col min="3336" max="3339" width="9.140625" style="146"/>
    <col min="3340" max="3340" width="75.28515625" style="146" customWidth="1"/>
    <col min="3341" max="3341" width="45.28515625" style="146" customWidth="1"/>
    <col min="3342" max="3584" width="9.140625" style="146"/>
    <col min="3585" max="3585" width="4.42578125" style="146" customWidth="1"/>
    <col min="3586" max="3586" width="11.5703125" style="146" customWidth="1"/>
    <col min="3587" max="3587" width="40.42578125" style="146" customWidth="1"/>
    <col min="3588" max="3588" width="5.5703125" style="146" customWidth="1"/>
    <col min="3589" max="3589" width="8.5703125" style="146" customWidth="1"/>
    <col min="3590" max="3590" width="9.85546875" style="146" customWidth="1"/>
    <col min="3591" max="3591" width="13.85546875" style="146" customWidth="1"/>
    <col min="3592" max="3595" width="9.140625" style="146"/>
    <col min="3596" max="3596" width="75.28515625" style="146" customWidth="1"/>
    <col min="3597" max="3597" width="45.28515625" style="146" customWidth="1"/>
    <col min="3598" max="3840" width="9.140625" style="146"/>
    <col min="3841" max="3841" width="4.42578125" style="146" customWidth="1"/>
    <col min="3842" max="3842" width="11.5703125" style="146" customWidth="1"/>
    <col min="3843" max="3843" width="40.42578125" style="146" customWidth="1"/>
    <col min="3844" max="3844" width="5.5703125" style="146" customWidth="1"/>
    <col min="3845" max="3845" width="8.5703125" style="146" customWidth="1"/>
    <col min="3846" max="3846" width="9.85546875" style="146" customWidth="1"/>
    <col min="3847" max="3847" width="13.85546875" style="146" customWidth="1"/>
    <col min="3848" max="3851" width="9.140625" style="146"/>
    <col min="3852" max="3852" width="75.28515625" style="146" customWidth="1"/>
    <col min="3853" max="3853" width="45.28515625" style="146" customWidth="1"/>
    <col min="3854" max="4096" width="9.140625" style="146"/>
    <col min="4097" max="4097" width="4.42578125" style="146" customWidth="1"/>
    <col min="4098" max="4098" width="11.5703125" style="146" customWidth="1"/>
    <col min="4099" max="4099" width="40.42578125" style="146" customWidth="1"/>
    <col min="4100" max="4100" width="5.5703125" style="146" customWidth="1"/>
    <col min="4101" max="4101" width="8.5703125" style="146" customWidth="1"/>
    <col min="4102" max="4102" width="9.85546875" style="146" customWidth="1"/>
    <col min="4103" max="4103" width="13.85546875" style="146" customWidth="1"/>
    <col min="4104" max="4107" width="9.140625" style="146"/>
    <col min="4108" max="4108" width="75.28515625" style="146" customWidth="1"/>
    <col min="4109" max="4109" width="45.28515625" style="146" customWidth="1"/>
    <col min="4110" max="4352" width="9.140625" style="146"/>
    <col min="4353" max="4353" width="4.42578125" style="146" customWidth="1"/>
    <col min="4354" max="4354" width="11.5703125" style="146" customWidth="1"/>
    <col min="4355" max="4355" width="40.42578125" style="146" customWidth="1"/>
    <col min="4356" max="4356" width="5.5703125" style="146" customWidth="1"/>
    <col min="4357" max="4357" width="8.5703125" style="146" customWidth="1"/>
    <col min="4358" max="4358" width="9.85546875" style="146" customWidth="1"/>
    <col min="4359" max="4359" width="13.85546875" style="146" customWidth="1"/>
    <col min="4360" max="4363" width="9.140625" style="146"/>
    <col min="4364" max="4364" width="75.28515625" style="146" customWidth="1"/>
    <col min="4365" max="4365" width="45.28515625" style="146" customWidth="1"/>
    <col min="4366" max="4608" width="9.140625" style="146"/>
    <col min="4609" max="4609" width="4.42578125" style="146" customWidth="1"/>
    <col min="4610" max="4610" width="11.5703125" style="146" customWidth="1"/>
    <col min="4611" max="4611" width="40.42578125" style="146" customWidth="1"/>
    <col min="4612" max="4612" width="5.5703125" style="146" customWidth="1"/>
    <col min="4613" max="4613" width="8.5703125" style="146" customWidth="1"/>
    <col min="4614" max="4614" width="9.85546875" style="146" customWidth="1"/>
    <col min="4615" max="4615" width="13.85546875" style="146" customWidth="1"/>
    <col min="4616" max="4619" width="9.140625" style="146"/>
    <col min="4620" max="4620" width="75.28515625" style="146" customWidth="1"/>
    <col min="4621" max="4621" width="45.28515625" style="146" customWidth="1"/>
    <col min="4622" max="4864" width="9.140625" style="146"/>
    <col min="4865" max="4865" width="4.42578125" style="146" customWidth="1"/>
    <col min="4866" max="4866" width="11.5703125" style="146" customWidth="1"/>
    <col min="4867" max="4867" width="40.42578125" style="146" customWidth="1"/>
    <col min="4868" max="4868" width="5.5703125" style="146" customWidth="1"/>
    <col min="4869" max="4869" width="8.5703125" style="146" customWidth="1"/>
    <col min="4870" max="4870" width="9.85546875" style="146" customWidth="1"/>
    <col min="4871" max="4871" width="13.85546875" style="146" customWidth="1"/>
    <col min="4872" max="4875" width="9.140625" style="146"/>
    <col min="4876" max="4876" width="75.28515625" style="146" customWidth="1"/>
    <col min="4877" max="4877" width="45.28515625" style="146" customWidth="1"/>
    <col min="4878" max="5120" width="9.140625" style="146"/>
    <col min="5121" max="5121" width="4.42578125" style="146" customWidth="1"/>
    <col min="5122" max="5122" width="11.5703125" style="146" customWidth="1"/>
    <col min="5123" max="5123" width="40.42578125" style="146" customWidth="1"/>
    <col min="5124" max="5124" width="5.5703125" style="146" customWidth="1"/>
    <col min="5125" max="5125" width="8.5703125" style="146" customWidth="1"/>
    <col min="5126" max="5126" width="9.85546875" style="146" customWidth="1"/>
    <col min="5127" max="5127" width="13.85546875" style="146" customWidth="1"/>
    <col min="5128" max="5131" width="9.140625" style="146"/>
    <col min="5132" max="5132" width="75.28515625" style="146" customWidth="1"/>
    <col min="5133" max="5133" width="45.28515625" style="146" customWidth="1"/>
    <col min="5134" max="5376" width="9.140625" style="146"/>
    <col min="5377" max="5377" width="4.42578125" style="146" customWidth="1"/>
    <col min="5378" max="5378" width="11.5703125" style="146" customWidth="1"/>
    <col min="5379" max="5379" width="40.42578125" style="146" customWidth="1"/>
    <col min="5380" max="5380" width="5.5703125" style="146" customWidth="1"/>
    <col min="5381" max="5381" width="8.5703125" style="146" customWidth="1"/>
    <col min="5382" max="5382" width="9.85546875" style="146" customWidth="1"/>
    <col min="5383" max="5383" width="13.85546875" style="146" customWidth="1"/>
    <col min="5384" max="5387" width="9.140625" style="146"/>
    <col min="5388" max="5388" width="75.28515625" style="146" customWidth="1"/>
    <col min="5389" max="5389" width="45.28515625" style="146" customWidth="1"/>
    <col min="5390" max="5632" width="9.140625" style="146"/>
    <col min="5633" max="5633" width="4.42578125" style="146" customWidth="1"/>
    <col min="5634" max="5634" width="11.5703125" style="146" customWidth="1"/>
    <col min="5635" max="5635" width="40.42578125" style="146" customWidth="1"/>
    <col min="5636" max="5636" width="5.5703125" style="146" customWidth="1"/>
    <col min="5637" max="5637" width="8.5703125" style="146" customWidth="1"/>
    <col min="5638" max="5638" width="9.85546875" style="146" customWidth="1"/>
    <col min="5639" max="5639" width="13.85546875" style="146" customWidth="1"/>
    <col min="5640" max="5643" width="9.140625" style="146"/>
    <col min="5644" max="5644" width="75.28515625" style="146" customWidth="1"/>
    <col min="5645" max="5645" width="45.28515625" style="146" customWidth="1"/>
    <col min="5646" max="5888" width="9.140625" style="146"/>
    <col min="5889" max="5889" width="4.42578125" style="146" customWidth="1"/>
    <col min="5890" max="5890" width="11.5703125" style="146" customWidth="1"/>
    <col min="5891" max="5891" width="40.42578125" style="146" customWidth="1"/>
    <col min="5892" max="5892" width="5.5703125" style="146" customWidth="1"/>
    <col min="5893" max="5893" width="8.5703125" style="146" customWidth="1"/>
    <col min="5894" max="5894" width="9.85546875" style="146" customWidth="1"/>
    <col min="5895" max="5895" width="13.85546875" style="146" customWidth="1"/>
    <col min="5896" max="5899" width="9.140625" style="146"/>
    <col min="5900" max="5900" width="75.28515625" style="146" customWidth="1"/>
    <col min="5901" max="5901" width="45.28515625" style="146" customWidth="1"/>
    <col min="5902" max="6144" width="9.140625" style="146"/>
    <col min="6145" max="6145" width="4.42578125" style="146" customWidth="1"/>
    <col min="6146" max="6146" width="11.5703125" style="146" customWidth="1"/>
    <col min="6147" max="6147" width="40.42578125" style="146" customWidth="1"/>
    <col min="6148" max="6148" width="5.5703125" style="146" customWidth="1"/>
    <col min="6149" max="6149" width="8.5703125" style="146" customWidth="1"/>
    <col min="6150" max="6150" width="9.85546875" style="146" customWidth="1"/>
    <col min="6151" max="6151" width="13.85546875" style="146" customWidth="1"/>
    <col min="6152" max="6155" width="9.140625" style="146"/>
    <col min="6156" max="6156" width="75.28515625" style="146" customWidth="1"/>
    <col min="6157" max="6157" width="45.28515625" style="146" customWidth="1"/>
    <col min="6158" max="6400" width="9.140625" style="146"/>
    <col min="6401" max="6401" width="4.42578125" style="146" customWidth="1"/>
    <col min="6402" max="6402" width="11.5703125" style="146" customWidth="1"/>
    <col min="6403" max="6403" width="40.42578125" style="146" customWidth="1"/>
    <col min="6404" max="6404" width="5.5703125" style="146" customWidth="1"/>
    <col min="6405" max="6405" width="8.5703125" style="146" customWidth="1"/>
    <col min="6406" max="6406" width="9.85546875" style="146" customWidth="1"/>
    <col min="6407" max="6407" width="13.85546875" style="146" customWidth="1"/>
    <col min="6408" max="6411" width="9.140625" style="146"/>
    <col min="6412" max="6412" width="75.28515625" style="146" customWidth="1"/>
    <col min="6413" max="6413" width="45.28515625" style="146" customWidth="1"/>
    <col min="6414" max="6656" width="9.140625" style="146"/>
    <col min="6657" max="6657" width="4.42578125" style="146" customWidth="1"/>
    <col min="6658" max="6658" width="11.5703125" style="146" customWidth="1"/>
    <col min="6659" max="6659" width="40.42578125" style="146" customWidth="1"/>
    <col min="6660" max="6660" width="5.5703125" style="146" customWidth="1"/>
    <col min="6661" max="6661" width="8.5703125" style="146" customWidth="1"/>
    <col min="6662" max="6662" width="9.85546875" style="146" customWidth="1"/>
    <col min="6663" max="6663" width="13.85546875" style="146" customWidth="1"/>
    <col min="6664" max="6667" width="9.140625" style="146"/>
    <col min="6668" max="6668" width="75.28515625" style="146" customWidth="1"/>
    <col min="6669" max="6669" width="45.28515625" style="146" customWidth="1"/>
    <col min="6670" max="6912" width="9.140625" style="146"/>
    <col min="6913" max="6913" width="4.42578125" style="146" customWidth="1"/>
    <col min="6914" max="6914" width="11.5703125" style="146" customWidth="1"/>
    <col min="6915" max="6915" width="40.42578125" style="146" customWidth="1"/>
    <col min="6916" max="6916" width="5.5703125" style="146" customWidth="1"/>
    <col min="6917" max="6917" width="8.5703125" style="146" customWidth="1"/>
    <col min="6918" max="6918" width="9.85546875" style="146" customWidth="1"/>
    <col min="6919" max="6919" width="13.85546875" style="146" customWidth="1"/>
    <col min="6920" max="6923" width="9.140625" style="146"/>
    <col min="6924" max="6924" width="75.28515625" style="146" customWidth="1"/>
    <col min="6925" max="6925" width="45.28515625" style="146" customWidth="1"/>
    <col min="6926" max="7168" width="9.140625" style="146"/>
    <col min="7169" max="7169" width="4.42578125" style="146" customWidth="1"/>
    <col min="7170" max="7170" width="11.5703125" style="146" customWidth="1"/>
    <col min="7171" max="7171" width="40.42578125" style="146" customWidth="1"/>
    <col min="7172" max="7172" width="5.5703125" style="146" customWidth="1"/>
    <col min="7173" max="7173" width="8.5703125" style="146" customWidth="1"/>
    <col min="7174" max="7174" width="9.85546875" style="146" customWidth="1"/>
    <col min="7175" max="7175" width="13.85546875" style="146" customWidth="1"/>
    <col min="7176" max="7179" width="9.140625" style="146"/>
    <col min="7180" max="7180" width="75.28515625" style="146" customWidth="1"/>
    <col min="7181" max="7181" width="45.28515625" style="146" customWidth="1"/>
    <col min="7182" max="7424" width="9.140625" style="146"/>
    <col min="7425" max="7425" width="4.42578125" style="146" customWidth="1"/>
    <col min="7426" max="7426" width="11.5703125" style="146" customWidth="1"/>
    <col min="7427" max="7427" width="40.42578125" style="146" customWidth="1"/>
    <col min="7428" max="7428" width="5.5703125" style="146" customWidth="1"/>
    <col min="7429" max="7429" width="8.5703125" style="146" customWidth="1"/>
    <col min="7430" max="7430" width="9.85546875" style="146" customWidth="1"/>
    <col min="7431" max="7431" width="13.85546875" style="146" customWidth="1"/>
    <col min="7432" max="7435" width="9.140625" style="146"/>
    <col min="7436" max="7436" width="75.28515625" style="146" customWidth="1"/>
    <col min="7437" max="7437" width="45.28515625" style="146" customWidth="1"/>
    <col min="7438" max="7680" width="9.140625" style="146"/>
    <col min="7681" max="7681" width="4.42578125" style="146" customWidth="1"/>
    <col min="7682" max="7682" width="11.5703125" style="146" customWidth="1"/>
    <col min="7683" max="7683" width="40.42578125" style="146" customWidth="1"/>
    <col min="7684" max="7684" width="5.5703125" style="146" customWidth="1"/>
    <col min="7685" max="7685" width="8.5703125" style="146" customWidth="1"/>
    <col min="7686" max="7686" width="9.85546875" style="146" customWidth="1"/>
    <col min="7687" max="7687" width="13.85546875" style="146" customWidth="1"/>
    <col min="7688" max="7691" width="9.140625" style="146"/>
    <col min="7692" max="7692" width="75.28515625" style="146" customWidth="1"/>
    <col min="7693" max="7693" width="45.28515625" style="146" customWidth="1"/>
    <col min="7694" max="7936" width="9.140625" style="146"/>
    <col min="7937" max="7937" width="4.42578125" style="146" customWidth="1"/>
    <col min="7938" max="7938" width="11.5703125" style="146" customWidth="1"/>
    <col min="7939" max="7939" width="40.42578125" style="146" customWidth="1"/>
    <col min="7940" max="7940" width="5.5703125" style="146" customWidth="1"/>
    <col min="7941" max="7941" width="8.5703125" style="146" customWidth="1"/>
    <col min="7942" max="7942" width="9.85546875" style="146" customWidth="1"/>
    <col min="7943" max="7943" width="13.85546875" style="146" customWidth="1"/>
    <col min="7944" max="7947" width="9.140625" style="146"/>
    <col min="7948" max="7948" width="75.28515625" style="146" customWidth="1"/>
    <col min="7949" max="7949" width="45.28515625" style="146" customWidth="1"/>
    <col min="7950" max="8192" width="9.140625" style="146"/>
    <col min="8193" max="8193" width="4.42578125" style="146" customWidth="1"/>
    <col min="8194" max="8194" width="11.5703125" style="146" customWidth="1"/>
    <col min="8195" max="8195" width="40.42578125" style="146" customWidth="1"/>
    <col min="8196" max="8196" width="5.5703125" style="146" customWidth="1"/>
    <col min="8197" max="8197" width="8.5703125" style="146" customWidth="1"/>
    <col min="8198" max="8198" width="9.85546875" style="146" customWidth="1"/>
    <col min="8199" max="8199" width="13.85546875" style="146" customWidth="1"/>
    <col min="8200" max="8203" width="9.140625" style="146"/>
    <col min="8204" max="8204" width="75.28515625" style="146" customWidth="1"/>
    <col min="8205" max="8205" width="45.28515625" style="146" customWidth="1"/>
    <col min="8206" max="8448" width="9.140625" style="146"/>
    <col min="8449" max="8449" width="4.42578125" style="146" customWidth="1"/>
    <col min="8450" max="8450" width="11.5703125" style="146" customWidth="1"/>
    <col min="8451" max="8451" width="40.42578125" style="146" customWidth="1"/>
    <col min="8452" max="8452" width="5.5703125" style="146" customWidth="1"/>
    <col min="8453" max="8453" width="8.5703125" style="146" customWidth="1"/>
    <col min="8454" max="8454" width="9.85546875" style="146" customWidth="1"/>
    <col min="8455" max="8455" width="13.85546875" style="146" customWidth="1"/>
    <col min="8456" max="8459" width="9.140625" style="146"/>
    <col min="8460" max="8460" width="75.28515625" style="146" customWidth="1"/>
    <col min="8461" max="8461" width="45.28515625" style="146" customWidth="1"/>
    <col min="8462" max="8704" width="9.140625" style="146"/>
    <col min="8705" max="8705" width="4.42578125" style="146" customWidth="1"/>
    <col min="8706" max="8706" width="11.5703125" style="146" customWidth="1"/>
    <col min="8707" max="8707" width="40.42578125" style="146" customWidth="1"/>
    <col min="8708" max="8708" width="5.5703125" style="146" customWidth="1"/>
    <col min="8709" max="8709" width="8.5703125" style="146" customWidth="1"/>
    <col min="8710" max="8710" width="9.85546875" style="146" customWidth="1"/>
    <col min="8711" max="8711" width="13.85546875" style="146" customWidth="1"/>
    <col min="8712" max="8715" width="9.140625" style="146"/>
    <col min="8716" max="8716" width="75.28515625" style="146" customWidth="1"/>
    <col min="8717" max="8717" width="45.28515625" style="146" customWidth="1"/>
    <col min="8718" max="8960" width="9.140625" style="146"/>
    <col min="8961" max="8961" width="4.42578125" style="146" customWidth="1"/>
    <col min="8962" max="8962" width="11.5703125" style="146" customWidth="1"/>
    <col min="8963" max="8963" width="40.42578125" style="146" customWidth="1"/>
    <col min="8964" max="8964" width="5.5703125" style="146" customWidth="1"/>
    <col min="8965" max="8965" width="8.5703125" style="146" customWidth="1"/>
    <col min="8966" max="8966" width="9.85546875" style="146" customWidth="1"/>
    <col min="8967" max="8967" width="13.85546875" style="146" customWidth="1"/>
    <col min="8968" max="8971" width="9.140625" style="146"/>
    <col min="8972" max="8972" width="75.28515625" style="146" customWidth="1"/>
    <col min="8973" max="8973" width="45.28515625" style="146" customWidth="1"/>
    <col min="8974" max="9216" width="9.140625" style="146"/>
    <col min="9217" max="9217" width="4.42578125" style="146" customWidth="1"/>
    <col min="9218" max="9218" width="11.5703125" style="146" customWidth="1"/>
    <col min="9219" max="9219" width="40.42578125" style="146" customWidth="1"/>
    <col min="9220" max="9220" width="5.5703125" style="146" customWidth="1"/>
    <col min="9221" max="9221" width="8.5703125" style="146" customWidth="1"/>
    <col min="9222" max="9222" width="9.85546875" style="146" customWidth="1"/>
    <col min="9223" max="9223" width="13.85546875" style="146" customWidth="1"/>
    <col min="9224" max="9227" width="9.140625" style="146"/>
    <col min="9228" max="9228" width="75.28515625" style="146" customWidth="1"/>
    <col min="9229" max="9229" width="45.28515625" style="146" customWidth="1"/>
    <col min="9230" max="9472" width="9.140625" style="146"/>
    <col min="9473" max="9473" width="4.42578125" style="146" customWidth="1"/>
    <col min="9474" max="9474" width="11.5703125" style="146" customWidth="1"/>
    <col min="9475" max="9475" width="40.42578125" style="146" customWidth="1"/>
    <col min="9476" max="9476" width="5.5703125" style="146" customWidth="1"/>
    <col min="9477" max="9477" width="8.5703125" style="146" customWidth="1"/>
    <col min="9478" max="9478" width="9.85546875" style="146" customWidth="1"/>
    <col min="9479" max="9479" width="13.85546875" style="146" customWidth="1"/>
    <col min="9480" max="9483" width="9.140625" style="146"/>
    <col min="9484" max="9484" width="75.28515625" style="146" customWidth="1"/>
    <col min="9485" max="9485" width="45.28515625" style="146" customWidth="1"/>
    <col min="9486" max="9728" width="9.140625" style="146"/>
    <col min="9729" max="9729" width="4.42578125" style="146" customWidth="1"/>
    <col min="9730" max="9730" width="11.5703125" style="146" customWidth="1"/>
    <col min="9731" max="9731" width="40.42578125" style="146" customWidth="1"/>
    <col min="9732" max="9732" width="5.5703125" style="146" customWidth="1"/>
    <col min="9733" max="9733" width="8.5703125" style="146" customWidth="1"/>
    <col min="9734" max="9734" width="9.85546875" style="146" customWidth="1"/>
    <col min="9735" max="9735" width="13.85546875" style="146" customWidth="1"/>
    <col min="9736" max="9739" width="9.140625" style="146"/>
    <col min="9740" max="9740" width="75.28515625" style="146" customWidth="1"/>
    <col min="9741" max="9741" width="45.28515625" style="146" customWidth="1"/>
    <col min="9742" max="9984" width="9.140625" style="146"/>
    <col min="9985" max="9985" width="4.42578125" style="146" customWidth="1"/>
    <col min="9986" max="9986" width="11.5703125" style="146" customWidth="1"/>
    <col min="9987" max="9987" width="40.42578125" style="146" customWidth="1"/>
    <col min="9988" max="9988" width="5.5703125" style="146" customWidth="1"/>
    <col min="9989" max="9989" width="8.5703125" style="146" customWidth="1"/>
    <col min="9990" max="9990" width="9.85546875" style="146" customWidth="1"/>
    <col min="9991" max="9991" width="13.85546875" style="146" customWidth="1"/>
    <col min="9992" max="9995" width="9.140625" style="146"/>
    <col min="9996" max="9996" width="75.28515625" style="146" customWidth="1"/>
    <col min="9997" max="9997" width="45.28515625" style="146" customWidth="1"/>
    <col min="9998" max="10240" width="9.140625" style="146"/>
    <col min="10241" max="10241" width="4.42578125" style="146" customWidth="1"/>
    <col min="10242" max="10242" width="11.5703125" style="146" customWidth="1"/>
    <col min="10243" max="10243" width="40.42578125" style="146" customWidth="1"/>
    <col min="10244" max="10244" width="5.5703125" style="146" customWidth="1"/>
    <col min="10245" max="10245" width="8.5703125" style="146" customWidth="1"/>
    <col min="10246" max="10246" width="9.85546875" style="146" customWidth="1"/>
    <col min="10247" max="10247" width="13.85546875" style="146" customWidth="1"/>
    <col min="10248" max="10251" width="9.140625" style="146"/>
    <col min="10252" max="10252" width="75.28515625" style="146" customWidth="1"/>
    <col min="10253" max="10253" width="45.28515625" style="146" customWidth="1"/>
    <col min="10254" max="10496" width="9.140625" style="146"/>
    <col min="10497" max="10497" width="4.42578125" style="146" customWidth="1"/>
    <col min="10498" max="10498" width="11.5703125" style="146" customWidth="1"/>
    <col min="10499" max="10499" width="40.42578125" style="146" customWidth="1"/>
    <col min="10500" max="10500" width="5.5703125" style="146" customWidth="1"/>
    <col min="10501" max="10501" width="8.5703125" style="146" customWidth="1"/>
    <col min="10502" max="10502" width="9.85546875" style="146" customWidth="1"/>
    <col min="10503" max="10503" width="13.85546875" style="146" customWidth="1"/>
    <col min="10504" max="10507" width="9.140625" style="146"/>
    <col min="10508" max="10508" width="75.28515625" style="146" customWidth="1"/>
    <col min="10509" max="10509" width="45.28515625" style="146" customWidth="1"/>
    <col min="10510" max="10752" width="9.140625" style="146"/>
    <col min="10753" max="10753" width="4.42578125" style="146" customWidth="1"/>
    <col min="10754" max="10754" width="11.5703125" style="146" customWidth="1"/>
    <col min="10755" max="10755" width="40.42578125" style="146" customWidth="1"/>
    <col min="10756" max="10756" width="5.5703125" style="146" customWidth="1"/>
    <col min="10757" max="10757" width="8.5703125" style="146" customWidth="1"/>
    <col min="10758" max="10758" width="9.85546875" style="146" customWidth="1"/>
    <col min="10759" max="10759" width="13.85546875" style="146" customWidth="1"/>
    <col min="10760" max="10763" width="9.140625" style="146"/>
    <col min="10764" max="10764" width="75.28515625" style="146" customWidth="1"/>
    <col min="10765" max="10765" width="45.28515625" style="146" customWidth="1"/>
    <col min="10766" max="11008" width="9.140625" style="146"/>
    <col min="11009" max="11009" width="4.42578125" style="146" customWidth="1"/>
    <col min="11010" max="11010" width="11.5703125" style="146" customWidth="1"/>
    <col min="11011" max="11011" width="40.42578125" style="146" customWidth="1"/>
    <col min="11012" max="11012" width="5.5703125" style="146" customWidth="1"/>
    <col min="11013" max="11013" width="8.5703125" style="146" customWidth="1"/>
    <col min="11014" max="11014" width="9.85546875" style="146" customWidth="1"/>
    <col min="11015" max="11015" width="13.85546875" style="146" customWidth="1"/>
    <col min="11016" max="11019" width="9.140625" style="146"/>
    <col min="11020" max="11020" width="75.28515625" style="146" customWidth="1"/>
    <col min="11021" max="11021" width="45.28515625" style="146" customWidth="1"/>
    <col min="11022" max="11264" width="9.140625" style="146"/>
    <col min="11265" max="11265" width="4.42578125" style="146" customWidth="1"/>
    <col min="11266" max="11266" width="11.5703125" style="146" customWidth="1"/>
    <col min="11267" max="11267" width="40.42578125" style="146" customWidth="1"/>
    <col min="11268" max="11268" width="5.5703125" style="146" customWidth="1"/>
    <col min="11269" max="11269" width="8.5703125" style="146" customWidth="1"/>
    <col min="11270" max="11270" width="9.85546875" style="146" customWidth="1"/>
    <col min="11271" max="11271" width="13.85546875" style="146" customWidth="1"/>
    <col min="11272" max="11275" width="9.140625" style="146"/>
    <col min="11276" max="11276" width="75.28515625" style="146" customWidth="1"/>
    <col min="11277" max="11277" width="45.28515625" style="146" customWidth="1"/>
    <col min="11278" max="11520" width="9.140625" style="146"/>
    <col min="11521" max="11521" width="4.42578125" style="146" customWidth="1"/>
    <col min="11522" max="11522" width="11.5703125" style="146" customWidth="1"/>
    <col min="11523" max="11523" width="40.42578125" style="146" customWidth="1"/>
    <col min="11524" max="11524" width="5.5703125" style="146" customWidth="1"/>
    <col min="11525" max="11525" width="8.5703125" style="146" customWidth="1"/>
    <col min="11526" max="11526" width="9.85546875" style="146" customWidth="1"/>
    <col min="11527" max="11527" width="13.85546875" style="146" customWidth="1"/>
    <col min="11528" max="11531" width="9.140625" style="146"/>
    <col min="11532" max="11532" width="75.28515625" style="146" customWidth="1"/>
    <col min="11533" max="11533" width="45.28515625" style="146" customWidth="1"/>
    <col min="11534" max="11776" width="9.140625" style="146"/>
    <col min="11777" max="11777" width="4.42578125" style="146" customWidth="1"/>
    <col min="11778" max="11778" width="11.5703125" style="146" customWidth="1"/>
    <col min="11779" max="11779" width="40.42578125" style="146" customWidth="1"/>
    <col min="11780" max="11780" width="5.5703125" style="146" customWidth="1"/>
    <col min="11781" max="11781" width="8.5703125" style="146" customWidth="1"/>
    <col min="11782" max="11782" width="9.85546875" style="146" customWidth="1"/>
    <col min="11783" max="11783" width="13.85546875" style="146" customWidth="1"/>
    <col min="11784" max="11787" width="9.140625" style="146"/>
    <col min="11788" max="11788" width="75.28515625" style="146" customWidth="1"/>
    <col min="11789" max="11789" width="45.28515625" style="146" customWidth="1"/>
    <col min="11790" max="12032" width="9.140625" style="146"/>
    <col min="12033" max="12033" width="4.42578125" style="146" customWidth="1"/>
    <col min="12034" max="12034" width="11.5703125" style="146" customWidth="1"/>
    <col min="12035" max="12035" width="40.42578125" style="146" customWidth="1"/>
    <col min="12036" max="12036" width="5.5703125" style="146" customWidth="1"/>
    <col min="12037" max="12037" width="8.5703125" style="146" customWidth="1"/>
    <col min="12038" max="12038" width="9.85546875" style="146" customWidth="1"/>
    <col min="12039" max="12039" width="13.85546875" style="146" customWidth="1"/>
    <col min="12040" max="12043" width="9.140625" style="146"/>
    <col min="12044" max="12044" width="75.28515625" style="146" customWidth="1"/>
    <col min="12045" max="12045" width="45.28515625" style="146" customWidth="1"/>
    <col min="12046" max="12288" width="9.140625" style="146"/>
    <col min="12289" max="12289" width="4.42578125" style="146" customWidth="1"/>
    <col min="12290" max="12290" width="11.5703125" style="146" customWidth="1"/>
    <col min="12291" max="12291" width="40.42578125" style="146" customWidth="1"/>
    <col min="12292" max="12292" width="5.5703125" style="146" customWidth="1"/>
    <col min="12293" max="12293" width="8.5703125" style="146" customWidth="1"/>
    <col min="12294" max="12294" width="9.85546875" style="146" customWidth="1"/>
    <col min="12295" max="12295" width="13.85546875" style="146" customWidth="1"/>
    <col min="12296" max="12299" width="9.140625" style="146"/>
    <col min="12300" max="12300" width="75.28515625" style="146" customWidth="1"/>
    <col min="12301" max="12301" width="45.28515625" style="146" customWidth="1"/>
    <col min="12302" max="12544" width="9.140625" style="146"/>
    <col min="12545" max="12545" width="4.42578125" style="146" customWidth="1"/>
    <col min="12546" max="12546" width="11.5703125" style="146" customWidth="1"/>
    <col min="12547" max="12547" width="40.42578125" style="146" customWidth="1"/>
    <col min="12548" max="12548" width="5.5703125" style="146" customWidth="1"/>
    <col min="12549" max="12549" width="8.5703125" style="146" customWidth="1"/>
    <col min="12550" max="12550" width="9.85546875" style="146" customWidth="1"/>
    <col min="12551" max="12551" width="13.85546875" style="146" customWidth="1"/>
    <col min="12552" max="12555" width="9.140625" style="146"/>
    <col min="12556" max="12556" width="75.28515625" style="146" customWidth="1"/>
    <col min="12557" max="12557" width="45.28515625" style="146" customWidth="1"/>
    <col min="12558" max="12800" width="9.140625" style="146"/>
    <col min="12801" max="12801" width="4.42578125" style="146" customWidth="1"/>
    <col min="12802" max="12802" width="11.5703125" style="146" customWidth="1"/>
    <col min="12803" max="12803" width="40.42578125" style="146" customWidth="1"/>
    <col min="12804" max="12804" width="5.5703125" style="146" customWidth="1"/>
    <col min="12805" max="12805" width="8.5703125" style="146" customWidth="1"/>
    <col min="12806" max="12806" width="9.85546875" style="146" customWidth="1"/>
    <col min="12807" max="12807" width="13.85546875" style="146" customWidth="1"/>
    <col min="12808" max="12811" width="9.140625" style="146"/>
    <col min="12812" max="12812" width="75.28515625" style="146" customWidth="1"/>
    <col min="12813" max="12813" width="45.28515625" style="146" customWidth="1"/>
    <col min="12814" max="13056" width="9.140625" style="146"/>
    <col min="13057" max="13057" width="4.42578125" style="146" customWidth="1"/>
    <col min="13058" max="13058" width="11.5703125" style="146" customWidth="1"/>
    <col min="13059" max="13059" width="40.42578125" style="146" customWidth="1"/>
    <col min="13060" max="13060" width="5.5703125" style="146" customWidth="1"/>
    <col min="13061" max="13061" width="8.5703125" style="146" customWidth="1"/>
    <col min="13062" max="13062" width="9.85546875" style="146" customWidth="1"/>
    <col min="13063" max="13063" width="13.85546875" style="146" customWidth="1"/>
    <col min="13064" max="13067" width="9.140625" style="146"/>
    <col min="13068" max="13068" width="75.28515625" style="146" customWidth="1"/>
    <col min="13069" max="13069" width="45.28515625" style="146" customWidth="1"/>
    <col min="13070" max="13312" width="9.140625" style="146"/>
    <col min="13313" max="13313" width="4.42578125" style="146" customWidth="1"/>
    <col min="13314" max="13314" width="11.5703125" style="146" customWidth="1"/>
    <col min="13315" max="13315" width="40.42578125" style="146" customWidth="1"/>
    <col min="13316" max="13316" width="5.5703125" style="146" customWidth="1"/>
    <col min="13317" max="13317" width="8.5703125" style="146" customWidth="1"/>
    <col min="13318" max="13318" width="9.85546875" style="146" customWidth="1"/>
    <col min="13319" max="13319" width="13.85546875" style="146" customWidth="1"/>
    <col min="13320" max="13323" width="9.140625" style="146"/>
    <col min="13324" max="13324" width="75.28515625" style="146" customWidth="1"/>
    <col min="13325" max="13325" width="45.28515625" style="146" customWidth="1"/>
    <col min="13326" max="13568" width="9.140625" style="146"/>
    <col min="13569" max="13569" width="4.42578125" style="146" customWidth="1"/>
    <col min="13570" max="13570" width="11.5703125" style="146" customWidth="1"/>
    <col min="13571" max="13571" width="40.42578125" style="146" customWidth="1"/>
    <col min="13572" max="13572" width="5.5703125" style="146" customWidth="1"/>
    <col min="13573" max="13573" width="8.5703125" style="146" customWidth="1"/>
    <col min="13574" max="13574" width="9.85546875" style="146" customWidth="1"/>
    <col min="13575" max="13575" width="13.85546875" style="146" customWidth="1"/>
    <col min="13576" max="13579" width="9.140625" style="146"/>
    <col min="13580" max="13580" width="75.28515625" style="146" customWidth="1"/>
    <col min="13581" max="13581" width="45.28515625" style="146" customWidth="1"/>
    <col min="13582" max="13824" width="9.140625" style="146"/>
    <col min="13825" max="13825" width="4.42578125" style="146" customWidth="1"/>
    <col min="13826" max="13826" width="11.5703125" style="146" customWidth="1"/>
    <col min="13827" max="13827" width="40.42578125" style="146" customWidth="1"/>
    <col min="13828" max="13828" width="5.5703125" style="146" customWidth="1"/>
    <col min="13829" max="13829" width="8.5703125" style="146" customWidth="1"/>
    <col min="13830" max="13830" width="9.85546875" style="146" customWidth="1"/>
    <col min="13831" max="13831" width="13.85546875" style="146" customWidth="1"/>
    <col min="13832" max="13835" width="9.140625" style="146"/>
    <col min="13836" max="13836" width="75.28515625" style="146" customWidth="1"/>
    <col min="13837" max="13837" width="45.28515625" style="146" customWidth="1"/>
    <col min="13838" max="14080" width="9.140625" style="146"/>
    <col min="14081" max="14081" width="4.42578125" style="146" customWidth="1"/>
    <col min="14082" max="14082" width="11.5703125" style="146" customWidth="1"/>
    <col min="14083" max="14083" width="40.42578125" style="146" customWidth="1"/>
    <col min="14084" max="14084" width="5.5703125" style="146" customWidth="1"/>
    <col min="14085" max="14085" width="8.5703125" style="146" customWidth="1"/>
    <col min="14086" max="14086" width="9.85546875" style="146" customWidth="1"/>
    <col min="14087" max="14087" width="13.85546875" style="146" customWidth="1"/>
    <col min="14088" max="14091" width="9.140625" style="146"/>
    <col min="14092" max="14092" width="75.28515625" style="146" customWidth="1"/>
    <col min="14093" max="14093" width="45.28515625" style="146" customWidth="1"/>
    <col min="14094" max="14336" width="9.140625" style="146"/>
    <col min="14337" max="14337" width="4.42578125" style="146" customWidth="1"/>
    <col min="14338" max="14338" width="11.5703125" style="146" customWidth="1"/>
    <col min="14339" max="14339" width="40.42578125" style="146" customWidth="1"/>
    <col min="14340" max="14340" width="5.5703125" style="146" customWidth="1"/>
    <col min="14341" max="14341" width="8.5703125" style="146" customWidth="1"/>
    <col min="14342" max="14342" width="9.85546875" style="146" customWidth="1"/>
    <col min="14343" max="14343" width="13.85546875" style="146" customWidth="1"/>
    <col min="14344" max="14347" width="9.140625" style="146"/>
    <col min="14348" max="14348" width="75.28515625" style="146" customWidth="1"/>
    <col min="14349" max="14349" width="45.28515625" style="146" customWidth="1"/>
    <col min="14350" max="14592" width="9.140625" style="146"/>
    <col min="14593" max="14593" width="4.42578125" style="146" customWidth="1"/>
    <col min="14594" max="14594" width="11.5703125" style="146" customWidth="1"/>
    <col min="14595" max="14595" width="40.42578125" style="146" customWidth="1"/>
    <col min="14596" max="14596" width="5.5703125" style="146" customWidth="1"/>
    <col min="14597" max="14597" width="8.5703125" style="146" customWidth="1"/>
    <col min="14598" max="14598" width="9.85546875" style="146" customWidth="1"/>
    <col min="14599" max="14599" width="13.85546875" style="146" customWidth="1"/>
    <col min="14600" max="14603" width="9.140625" style="146"/>
    <col min="14604" max="14604" width="75.28515625" style="146" customWidth="1"/>
    <col min="14605" max="14605" width="45.28515625" style="146" customWidth="1"/>
    <col min="14606" max="14848" width="9.140625" style="146"/>
    <col min="14849" max="14849" width="4.42578125" style="146" customWidth="1"/>
    <col min="14850" max="14850" width="11.5703125" style="146" customWidth="1"/>
    <col min="14851" max="14851" width="40.42578125" style="146" customWidth="1"/>
    <col min="14852" max="14852" width="5.5703125" style="146" customWidth="1"/>
    <col min="14853" max="14853" width="8.5703125" style="146" customWidth="1"/>
    <col min="14854" max="14854" width="9.85546875" style="146" customWidth="1"/>
    <col min="14855" max="14855" width="13.85546875" style="146" customWidth="1"/>
    <col min="14856" max="14859" width="9.140625" style="146"/>
    <col min="14860" max="14860" width="75.28515625" style="146" customWidth="1"/>
    <col min="14861" max="14861" width="45.28515625" style="146" customWidth="1"/>
    <col min="14862" max="15104" width="9.140625" style="146"/>
    <col min="15105" max="15105" width="4.42578125" style="146" customWidth="1"/>
    <col min="15106" max="15106" width="11.5703125" style="146" customWidth="1"/>
    <col min="15107" max="15107" width="40.42578125" style="146" customWidth="1"/>
    <col min="15108" max="15108" width="5.5703125" style="146" customWidth="1"/>
    <col min="15109" max="15109" width="8.5703125" style="146" customWidth="1"/>
    <col min="15110" max="15110" width="9.85546875" style="146" customWidth="1"/>
    <col min="15111" max="15111" width="13.85546875" style="146" customWidth="1"/>
    <col min="15112" max="15115" width="9.140625" style="146"/>
    <col min="15116" max="15116" width="75.28515625" style="146" customWidth="1"/>
    <col min="15117" max="15117" width="45.28515625" style="146" customWidth="1"/>
    <col min="15118" max="15360" width="9.140625" style="146"/>
    <col min="15361" max="15361" width="4.42578125" style="146" customWidth="1"/>
    <col min="15362" max="15362" width="11.5703125" style="146" customWidth="1"/>
    <col min="15363" max="15363" width="40.42578125" style="146" customWidth="1"/>
    <col min="15364" max="15364" width="5.5703125" style="146" customWidth="1"/>
    <col min="15365" max="15365" width="8.5703125" style="146" customWidth="1"/>
    <col min="15366" max="15366" width="9.85546875" style="146" customWidth="1"/>
    <col min="15367" max="15367" width="13.85546875" style="146" customWidth="1"/>
    <col min="15368" max="15371" width="9.140625" style="146"/>
    <col min="15372" max="15372" width="75.28515625" style="146" customWidth="1"/>
    <col min="15373" max="15373" width="45.28515625" style="146" customWidth="1"/>
    <col min="15374" max="15616" width="9.140625" style="146"/>
    <col min="15617" max="15617" width="4.42578125" style="146" customWidth="1"/>
    <col min="15618" max="15618" width="11.5703125" style="146" customWidth="1"/>
    <col min="15619" max="15619" width="40.42578125" style="146" customWidth="1"/>
    <col min="15620" max="15620" width="5.5703125" style="146" customWidth="1"/>
    <col min="15621" max="15621" width="8.5703125" style="146" customWidth="1"/>
    <col min="15622" max="15622" width="9.85546875" style="146" customWidth="1"/>
    <col min="15623" max="15623" width="13.85546875" style="146" customWidth="1"/>
    <col min="15624" max="15627" width="9.140625" style="146"/>
    <col min="15628" max="15628" width="75.28515625" style="146" customWidth="1"/>
    <col min="15629" max="15629" width="45.28515625" style="146" customWidth="1"/>
    <col min="15630" max="15872" width="9.140625" style="146"/>
    <col min="15873" max="15873" width="4.42578125" style="146" customWidth="1"/>
    <col min="15874" max="15874" width="11.5703125" style="146" customWidth="1"/>
    <col min="15875" max="15875" width="40.42578125" style="146" customWidth="1"/>
    <col min="15876" max="15876" width="5.5703125" style="146" customWidth="1"/>
    <col min="15877" max="15877" width="8.5703125" style="146" customWidth="1"/>
    <col min="15878" max="15878" width="9.85546875" style="146" customWidth="1"/>
    <col min="15879" max="15879" width="13.85546875" style="146" customWidth="1"/>
    <col min="15880" max="15883" width="9.140625" style="146"/>
    <col min="15884" max="15884" width="75.28515625" style="146" customWidth="1"/>
    <col min="15885" max="15885" width="45.28515625" style="146" customWidth="1"/>
    <col min="15886" max="16128" width="9.140625" style="146"/>
    <col min="16129" max="16129" width="4.42578125" style="146" customWidth="1"/>
    <col min="16130" max="16130" width="11.5703125" style="146" customWidth="1"/>
    <col min="16131" max="16131" width="40.42578125" style="146" customWidth="1"/>
    <col min="16132" max="16132" width="5.5703125" style="146" customWidth="1"/>
    <col min="16133" max="16133" width="8.5703125" style="146" customWidth="1"/>
    <col min="16134" max="16134" width="9.85546875" style="146" customWidth="1"/>
    <col min="16135" max="16135" width="13.85546875" style="146" customWidth="1"/>
    <col min="16136" max="16139" width="9.140625" style="146"/>
    <col min="16140" max="16140" width="75.28515625" style="146" customWidth="1"/>
    <col min="16141" max="16141" width="45.28515625" style="146" customWidth="1"/>
    <col min="16142" max="16384" width="9.140625" style="146"/>
  </cols>
  <sheetData>
    <row r="1" spans="1:104" ht="15.75" x14ac:dyDescent="0.25">
      <c r="A1" s="231" t="s">
        <v>76</v>
      </c>
      <c r="B1" s="231"/>
      <c r="C1" s="231"/>
      <c r="D1" s="231"/>
      <c r="E1" s="231"/>
      <c r="F1" s="231"/>
      <c r="G1" s="231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7" t="s">
        <v>48</v>
      </c>
      <c r="B3" s="218"/>
      <c r="C3" s="97" t="str">
        <f>CONCATENATE(cislostavby," ",nazevstavby)</f>
        <v>Č34-2019 Oprava koupelny bezbariérového bytu č.3</v>
      </c>
      <c r="D3" s="151"/>
      <c r="E3" s="152" t="s">
        <v>64</v>
      </c>
      <c r="F3" s="153" t="str">
        <f>Rekapitulace!H1</f>
        <v>1</v>
      </c>
      <c r="G3" s="154"/>
    </row>
    <row r="4" spans="1:104" ht="13.5" thickBot="1" x14ac:dyDescent="0.25">
      <c r="A4" s="232" t="s">
        <v>50</v>
      </c>
      <c r="B4" s="220"/>
      <c r="C4" s="103" t="str">
        <f>CONCATENATE(cisloobjektu," ",nazevobjektu)</f>
        <v>01 J.Škody 4/183, Ostrava - Dubina</v>
      </c>
      <c r="D4" s="155"/>
      <c r="E4" s="233" t="str">
        <f>Rekapitulace!G2</f>
        <v>Architektonicko-stavební řešení</v>
      </c>
      <c r="F4" s="234"/>
      <c r="G4" s="235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ht="22.5" x14ac:dyDescent="0.2">
      <c r="A8" s="171">
        <v>1</v>
      </c>
      <c r="B8" s="172" t="s">
        <v>84</v>
      </c>
      <c r="C8" s="173" t="s">
        <v>85</v>
      </c>
      <c r="D8" s="174" t="s">
        <v>86</v>
      </c>
      <c r="E8" s="175">
        <v>1.5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1.409E-2</v>
      </c>
    </row>
    <row r="9" spans="1:104" x14ac:dyDescent="0.2">
      <c r="A9" s="178"/>
      <c r="B9" s="181"/>
      <c r="C9" s="226" t="s">
        <v>87</v>
      </c>
      <c r="D9" s="227"/>
      <c r="E9" s="182">
        <v>1.5</v>
      </c>
      <c r="F9" s="183"/>
      <c r="G9" s="184"/>
      <c r="M9" s="180" t="s">
        <v>87</v>
      </c>
      <c r="O9" s="170"/>
    </row>
    <row r="10" spans="1:104" x14ac:dyDescent="0.2">
      <c r="A10" s="171">
        <v>2</v>
      </c>
      <c r="B10" s="172" t="s">
        <v>88</v>
      </c>
      <c r="C10" s="173" t="s">
        <v>89</v>
      </c>
      <c r="D10" s="174" t="s">
        <v>86</v>
      </c>
      <c r="E10" s="175">
        <v>6.375</v>
      </c>
      <c r="F10" s="175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0.15931000000000001</v>
      </c>
    </row>
    <row r="11" spans="1:104" x14ac:dyDescent="0.2">
      <c r="A11" s="178"/>
      <c r="B11" s="179"/>
      <c r="C11" s="228" t="s">
        <v>90</v>
      </c>
      <c r="D11" s="229"/>
      <c r="E11" s="229"/>
      <c r="F11" s="229"/>
      <c r="G11" s="230"/>
      <c r="L11" s="180" t="s">
        <v>90</v>
      </c>
      <c r="O11" s="170">
        <v>3</v>
      </c>
    </row>
    <row r="12" spans="1:104" x14ac:dyDescent="0.2">
      <c r="A12" s="178"/>
      <c r="B12" s="181"/>
      <c r="C12" s="226" t="s">
        <v>91</v>
      </c>
      <c r="D12" s="227"/>
      <c r="E12" s="182">
        <v>6.375</v>
      </c>
      <c r="F12" s="183"/>
      <c r="G12" s="184"/>
      <c r="M12" s="180" t="s">
        <v>91</v>
      </c>
      <c r="O12" s="170"/>
    </row>
    <row r="13" spans="1:104" x14ac:dyDescent="0.2">
      <c r="A13" s="185"/>
      <c r="B13" s="186" t="s">
        <v>74</v>
      </c>
      <c r="C13" s="187" t="str">
        <f>CONCATENATE(B7," ",C7)</f>
        <v>3 Svislé a kompletní konstrukce</v>
      </c>
      <c r="D13" s="188"/>
      <c r="E13" s="189"/>
      <c r="F13" s="190"/>
      <c r="G13" s="191">
        <f>SUM(G7:G12)</f>
        <v>0</v>
      </c>
      <c r="O13" s="170">
        <v>4</v>
      </c>
      <c r="BA13" s="192">
        <f>SUM(BA7:BA12)</f>
        <v>0</v>
      </c>
      <c r="BB13" s="192">
        <f>SUM(BB7:BB12)</f>
        <v>0</v>
      </c>
      <c r="BC13" s="192">
        <f>SUM(BC7:BC12)</f>
        <v>0</v>
      </c>
      <c r="BD13" s="192">
        <f>SUM(BD7:BD12)</f>
        <v>0</v>
      </c>
      <c r="BE13" s="192">
        <f>SUM(BE7:BE12)</f>
        <v>0</v>
      </c>
    </row>
    <row r="14" spans="1:104" x14ac:dyDescent="0.2">
      <c r="A14" s="163" t="s">
        <v>72</v>
      </c>
      <c r="B14" s="164" t="s">
        <v>92</v>
      </c>
      <c r="C14" s="165" t="s">
        <v>93</v>
      </c>
      <c r="D14" s="166"/>
      <c r="E14" s="167"/>
      <c r="F14" s="167"/>
      <c r="G14" s="168"/>
      <c r="H14" s="169"/>
      <c r="I14" s="169"/>
      <c r="O14" s="170">
        <v>1</v>
      </c>
    </row>
    <row r="15" spans="1:104" x14ac:dyDescent="0.2">
      <c r="A15" s="171">
        <v>3</v>
      </c>
      <c r="B15" s="172" t="s">
        <v>94</v>
      </c>
      <c r="C15" s="173" t="s">
        <v>95</v>
      </c>
      <c r="D15" s="174" t="s">
        <v>86</v>
      </c>
      <c r="E15" s="175">
        <v>6.5</v>
      </c>
      <c r="F15" s="175">
        <v>0</v>
      </c>
      <c r="G15" s="176">
        <f>E15*F15</f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5.6899999999999997E-3</v>
      </c>
    </row>
    <row r="16" spans="1:104" x14ac:dyDescent="0.2">
      <c r="A16" s="171">
        <v>4</v>
      </c>
      <c r="B16" s="172" t="s">
        <v>96</v>
      </c>
      <c r="C16" s="173" t="s">
        <v>97</v>
      </c>
      <c r="D16" s="174" t="s">
        <v>86</v>
      </c>
      <c r="E16" s="175">
        <v>6.5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5.7800000000000004E-3</v>
      </c>
    </row>
    <row r="17" spans="1:104" x14ac:dyDescent="0.2">
      <c r="A17" s="171">
        <v>5</v>
      </c>
      <c r="B17" s="172" t="s">
        <v>98</v>
      </c>
      <c r="C17" s="173" t="s">
        <v>99</v>
      </c>
      <c r="D17" s="174" t="s">
        <v>86</v>
      </c>
      <c r="E17" s="175">
        <v>3.7589999999999999</v>
      </c>
      <c r="F17" s="175">
        <v>0</v>
      </c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5.2399999999999999E-3</v>
      </c>
    </row>
    <row r="18" spans="1:104" x14ac:dyDescent="0.2">
      <c r="A18" s="178"/>
      <c r="B18" s="181"/>
      <c r="C18" s="226" t="s">
        <v>100</v>
      </c>
      <c r="D18" s="227"/>
      <c r="E18" s="182">
        <v>3.7589999999999999</v>
      </c>
      <c r="F18" s="183"/>
      <c r="G18" s="184"/>
      <c r="M18" s="180" t="s">
        <v>100</v>
      </c>
      <c r="O18" s="170"/>
    </row>
    <row r="19" spans="1:104" x14ac:dyDescent="0.2">
      <c r="A19" s="171">
        <v>6</v>
      </c>
      <c r="B19" s="172" t="s">
        <v>101</v>
      </c>
      <c r="C19" s="173" t="s">
        <v>102</v>
      </c>
      <c r="D19" s="174" t="s">
        <v>86</v>
      </c>
      <c r="E19" s="175">
        <v>22.902999999999999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1.155E-2</v>
      </c>
    </row>
    <row r="20" spans="1:104" x14ac:dyDescent="0.2">
      <c r="A20" s="178"/>
      <c r="B20" s="181"/>
      <c r="C20" s="226" t="s">
        <v>103</v>
      </c>
      <c r="D20" s="227"/>
      <c r="E20" s="182">
        <v>22.027999999999999</v>
      </c>
      <c r="F20" s="183"/>
      <c r="G20" s="184"/>
      <c r="M20" s="180" t="s">
        <v>103</v>
      </c>
      <c r="O20" s="170"/>
    </row>
    <row r="21" spans="1:104" x14ac:dyDescent="0.2">
      <c r="A21" s="178"/>
      <c r="B21" s="181"/>
      <c r="C21" s="226" t="s">
        <v>104</v>
      </c>
      <c r="D21" s="227"/>
      <c r="E21" s="182">
        <v>0.875</v>
      </c>
      <c r="F21" s="183"/>
      <c r="G21" s="184"/>
      <c r="M21" s="180" t="s">
        <v>104</v>
      </c>
      <c r="O21" s="170"/>
    </row>
    <row r="22" spans="1:104" x14ac:dyDescent="0.2">
      <c r="A22" s="171">
        <v>7</v>
      </c>
      <c r="B22" s="172" t="s">
        <v>105</v>
      </c>
      <c r="C22" s="173" t="s">
        <v>106</v>
      </c>
      <c r="D22" s="174" t="s">
        <v>86</v>
      </c>
      <c r="E22" s="175">
        <v>25.786999999999999</v>
      </c>
      <c r="F22" s="175">
        <v>0</v>
      </c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5.7800000000000004E-3</v>
      </c>
    </row>
    <row r="23" spans="1:104" x14ac:dyDescent="0.2">
      <c r="A23" s="178"/>
      <c r="B23" s="181"/>
      <c r="C23" s="226" t="s">
        <v>107</v>
      </c>
      <c r="D23" s="227"/>
      <c r="E23" s="182">
        <v>22.902999999999999</v>
      </c>
      <c r="F23" s="183"/>
      <c r="G23" s="184"/>
      <c r="M23" s="205">
        <v>22903</v>
      </c>
      <c r="O23" s="170"/>
    </row>
    <row r="24" spans="1:104" x14ac:dyDescent="0.2">
      <c r="A24" s="178"/>
      <c r="B24" s="181"/>
      <c r="C24" s="226" t="s">
        <v>108</v>
      </c>
      <c r="D24" s="227"/>
      <c r="E24" s="182">
        <v>2.8839999999999999</v>
      </c>
      <c r="F24" s="183"/>
      <c r="G24" s="184"/>
      <c r="M24" s="180" t="s">
        <v>108</v>
      </c>
      <c r="O24" s="170"/>
    </row>
    <row r="25" spans="1:104" ht="22.5" x14ac:dyDescent="0.2">
      <c r="A25" s="171">
        <v>8</v>
      </c>
      <c r="B25" s="172" t="s">
        <v>109</v>
      </c>
      <c r="C25" s="173" t="s">
        <v>110</v>
      </c>
      <c r="D25" s="174" t="s">
        <v>86</v>
      </c>
      <c r="E25" s="175">
        <v>0.875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3.6700000000000001E-3</v>
      </c>
    </row>
    <row r="26" spans="1:104" x14ac:dyDescent="0.2">
      <c r="A26" s="178"/>
      <c r="B26" s="181"/>
      <c r="C26" s="226" t="s">
        <v>104</v>
      </c>
      <c r="D26" s="227"/>
      <c r="E26" s="182">
        <v>0.875</v>
      </c>
      <c r="F26" s="183"/>
      <c r="G26" s="184"/>
      <c r="M26" s="180" t="s">
        <v>104</v>
      </c>
      <c r="O26" s="170"/>
    </row>
    <row r="27" spans="1:104" x14ac:dyDescent="0.2">
      <c r="A27" s="185"/>
      <c r="B27" s="186" t="s">
        <v>74</v>
      </c>
      <c r="C27" s="187" t="str">
        <f>CONCATENATE(B14," ",C14)</f>
        <v>61 Upravy povrchů vnitřní</v>
      </c>
      <c r="D27" s="188"/>
      <c r="E27" s="189"/>
      <c r="F27" s="190"/>
      <c r="G27" s="191">
        <f>SUM(G14:G26)</f>
        <v>0</v>
      </c>
      <c r="O27" s="170">
        <v>4</v>
      </c>
      <c r="BA27" s="192">
        <f>SUM(BA14:BA26)</f>
        <v>0</v>
      </c>
      <c r="BB27" s="192">
        <f>SUM(BB14:BB26)</f>
        <v>0</v>
      </c>
      <c r="BC27" s="192">
        <f>SUM(BC14:BC26)</f>
        <v>0</v>
      </c>
      <c r="BD27" s="192">
        <f>SUM(BD14:BD26)</f>
        <v>0</v>
      </c>
      <c r="BE27" s="192">
        <f>SUM(BE14:BE26)</f>
        <v>0</v>
      </c>
    </row>
    <row r="28" spans="1:104" x14ac:dyDescent="0.2">
      <c r="A28" s="163" t="s">
        <v>72</v>
      </c>
      <c r="B28" s="164" t="s">
        <v>111</v>
      </c>
      <c r="C28" s="165" t="s">
        <v>112</v>
      </c>
      <c r="D28" s="166"/>
      <c r="E28" s="167"/>
      <c r="F28" s="167"/>
      <c r="G28" s="168"/>
      <c r="H28" s="169"/>
      <c r="I28" s="169"/>
      <c r="O28" s="170">
        <v>1</v>
      </c>
    </row>
    <row r="29" spans="1:104" ht="22.5" x14ac:dyDescent="0.2">
      <c r="A29" s="171">
        <v>9</v>
      </c>
      <c r="B29" s="172" t="s">
        <v>113</v>
      </c>
      <c r="C29" s="173" t="s">
        <v>270</v>
      </c>
      <c r="D29" s="174" t="s">
        <v>86</v>
      </c>
      <c r="E29" s="175">
        <v>6.5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0.105</v>
      </c>
    </row>
    <row r="30" spans="1:104" ht="22.5" x14ac:dyDescent="0.2">
      <c r="A30" s="171">
        <v>10</v>
      </c>
      <c r="B30" s="172" t="s">
        <v>114</v>
      </c>
      <c r="C30" s="173" t="s">
        <v>115</v>
      </c>
      <c r="D30" s="174" t="s">
        <v>86</v>
      </c>
      <c r="E30" s="175">
        <v>1</v>
      </c>
      <c r="F30" s="175">
        <v>0</v>
      </c>
      <c r="G30" s="176">
        <f>E30*F30</f>
        <v>0</v>
      </c>
      <c r="O30" s="170">
        <v>2</v>
      </c>
      <c r="AA30" s="146">
        <v>12</v>
      </c>
      <c r="AB30" s="146">
        <v>0</v>
      </c>
      <c r="AC30" s="146">
        <v>27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12</v>
      </c>
      <c r="CB30" s="177">
        <v>0</v>
      </c>
      <c r="CZ30" s="146">
        <v>0</v>
      </c>
    </row>
    <row r="31" spans="1:104" x14ac:dyDescent="0.2">
      <c r="A31" s="185"/>
      <c r="B31" s="186" t="s">
        <v>74</v>
      </c>
      <c r="C31" s="187" t="str">
        <f>CONCATENATE(B28," ",C28)</f>
        <v>63 Podlahy a podlahové konstrukce</v>
      </c>
      <c r="D31" s="188"/>
      <c r="E31" s="189"/>
      <c r="F31" s="190"/>
      <c r="G31" s="191">
        <f>SUM(G28:G30)</f>
        <v>0</v>
      </c>
      <c r="O31" s="170">
        <v>4</v>
      </c>
      <c r="BA31" s="192">
        <f>SUM(BA28:BA30)</f>
        <v>0</v>
      </c>
      <c r="BB31" s="192">
        <f>SUM(BB28:BB30)</f>
        <v>0</v>
      </c>
      <c r="BC31" s="192">
        <f>SUM(BC28:BC30)</f>
        <v>0</v>
      </c>
      <c r="BD31" s="192">
        <f>SUM(BD28:BD30)</f>
        <v>0</v>
      </c>
      <c r="BE31" s="192">
        <f>SUM(BE28:BE30)</f>
        <v>0</v>
      </c>
    </row>
    <row r="32" spans="1:104" x14ac:dyDescent="0.2">
      <c r="A32" s="163" t="s">
        <v>72</v>
      </c>
      <c r="B32" s="164" t="s">
        <v>116</v>
      </c>
      <c r="C32" s="165" t="s">
        <v>117</v>
      </c>
      <c r="D32" s="166"/>
      <c r="E32" s="167"/>
      <c r="F32" s="167"/>
      <c r="G32" s="168"/>
      <c r="H32" s="169"/>
      <c r="I32" s="169"/>
      <c r="O32" s="170">
        <v>1</v>
      </c>
    </row>
    <row r="33" spans="1:104" x14ac:dyDescent="0.2">
      <c r="A33" s="171">
        <v>11</v>
      </c>
      <c r="B33" s="172" t="s">
        <v>118</v>
      </c>
      <c r="C33" s="173" t="s">
        <v>119</v>
      </c>
      <c r="D33" s="174" t="s">
        <v>86</v>
      </c>
      <c r="E33" s="175">
        <v>6.5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4.0000000000000003E-5</v>
      </c>
    </row>
    <row r="34" spans="1:104" x14ac:dyDescent="0.2">
      <c r="A34" s="185"/>
      <c r="B34" s="186" t="s">
        <v>74</v>
      </c>
      <c r="C34" s="187" t="str">
        <f>CONCATENATE(B32," ",C32)</f>
        <v>95 Dokončovací konstrukce na pozemních stavbách</v>
      </c>
      <c r="D34" s="188"/>
      <c r="E34" s="189"/>
      <c r="F34" s="190"/>
      <c r="G34" s="191">
        <f>SUM(G32:G33)</f>
        <v>0</v>
      </c>
      <c r="O34" s="170">
        <v>4</v>
      </c>
      <c r="BA34" s="192">
        <f>SUM(BA32:BA33)</f>
        <v>0</v>
      </c>
      <c r="BB34" s="192">
        <f>SUM(BB32:BB33)</f>
        <v>0</v>
      </c>
      <c r="BC34" s="192">
        <f>SUM(BC32:BC33)</f>
        <v>0</v>
      </c>
      <c r="BD34" s="192">
        <f>SUM(BD32:BD33)</f>
        <v>0</v>
      </c>
      <c r="BE34" s="192">
        <f>SUM(BE32:BE33)</f>
        <v>0</v>
      </c>
    </row>
    <row r="35" spans="1:104" x14ac:dyDescent="0.2">
      <c r="A35" s="163" t="s">
        <v>72</v>
      </c>
      <c r="B35" s="164" t="s">
        <v>120</v>
      </c>
      <c r="C35" s="165" t="s">
        <v>121</v>
      </c>
      <c r="D35" s="166"/>
      <c r="E35" s="167"/>
      <c r="F35" s="167"/>
      <c r="G35" s="168"/>
      <c r="H35" s="169"/>
      <c r="I35" s="169"/>
      <c r="O35" s="170">
        <v>1</v>
      </c>
    </row>
    <row r="36" spans="1:104" x14ac:dyDescent="0.2">
      <c r="A36" s="171">
        <v>12</v>
      </c>
      <c r="B36" s="172" t="s">
        <v>122</v>
      </c>
      <c r="C36" s="173" t="s">
        <v>123</v>
      </c>
      <c r="D36" s="174" t="s">
        <v>124</v>
      </c>
      <c r="E36" s="175">
        <v>2.1700000000000001E-2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0</v>
      </c>
    </row>
    <row r="37" spans="1:104" x14ac:dyDescent="0.2">
      <c r="A37" s="178"/>
      <c r="B37" s="181"/>
      <c r="C37" s="226" t="s">
        <v>125</v>
      </c>
      <c r="D37" s="227"/>
      <c r="E37" s="182">
        <v>2.1700000000000001E-2</v>
      </c>
      <c r="F37" s="183"/>
      <c r="G37" s="184"/>
      <c r="M37" s="180" t="s">
        <v>125</v>
      </c>
      <c r="O37" s="170"/>
    </row>
    <row r="38" spans="1:104" x14ac:dyDescent="0.2">
      <c r="A38" s="171">
        <v>13</v>
      </c>
      <c r="B38" s="172" t="s">
        <v>126</v>
      </c>
      <c r="C38" s="173" t="s">
        <v>127</v>
      </c>
      <c r="D38" s="174" t="s">
        <v>86</v>
      </c>
      <c r="E38" s="175">
        <v>1.75</v>
      </c>
      <c r="F38" s="175">
        <v>0</v>
      </c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6.7000000000000002E-4</v>
      </c>
    </row>
    <row r="39" spans="1:104" x14ac:dyDescent="0.2">
      <c r="A39" s="178"/>
      <c r="B39" s="181"/>
      <c r="C39" s="226" t="s">
        <v>128</v>
      </c>
      <c r="D39" s="227"/>
      <c r="E39" s="182">
        <v>1.75</v>
      </c>
      <c r="F39" s="183"/>
      <c r="G39" s="184"/>
      <c r="M39" s="180" t="s">
        <v>128</v>
      </c>
      <c r="O39" s="170"/>
    </row>
    <row r="40" spans="1:104" x14ac:dyDescent="0.2">
      <c r="A40" s="171">
        <v>14</v>
      </c>
      <c r="B40" s="172" t="s">
        <v>129</v>
      </c>
      <c r="C40" s="173" t="s">
        <v>130</v>
      </c>
      <c r="D40" s="174" t="s">
        <v>124</v>
      </c>
      <c r="E40" s="175">
        <v>0.128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0</v>
      </c>
    </row>
    <row r="41" spans="1:104" x14ac:dyDescent="0.2">
      <c r="A41" s="178"/>
      <c r="B41" s="181"/>
      <c r="C41" s="226" t="s">
        <v>131</v>
      </c>
      <c r="D41" s="227"/>
      <c r="E41" s="182">
        <v>0.128</v>
      </c>
      <c r="F41" s="183"/>
      <c r="G41" s="184"/>
      <c r="M41" s="180" t="s">
        <v>131</v>
      </c>
      <c r="O41" s="170"/>
    </row>
    <row r="42" spans="1:104" ht="22.5" x14ac:dyDescent="0.2">
      <c r="A42" s="171">
        <v>15</v>
      </c>
      <c r="B42" s="172" t="s">
        <v>132</v>
      </c>
      <c r="C42" s="173" t="s">
        <v>133</v>
      </c>
      <c r="D42" s="174" t="s">
        <v>86</v>
      </c>
      <c r="E42" s="175">
        <v>6.4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0</v>
      </c>
    </row>
    <row r="43" spans="1:104" x14ac:dyDescent="0.2">
      <c r="A43" s="171">
        <v>16</v>
      </c>
      <c r="B43" s="172" t="s">
        <v>134</v>
      </c>
      <c r="C43" s="173" t="s">
        <v>135</v>
      </c>
      <c r="D43" s="174" t="s">
        <v>136</v>
      </c>
      <c r="E43" s="175">
        <v>1</v>
      </c>
      <c r="F43" s="175">
        <v>0</v>
      </c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0</v>
      </c>
    </row>
    <row r="44" spans="1:104" x14ac:dyDescent="0.2">
      <c r="A44" s="185"/>
      <c r="B44" s="186" t="s">
        <v>74</v>
      </c>
      <c r="C44" s="187" t="str">
        <f>CONCATENATE(B35," ",C35)</f>
        <v>96 Bourání konstrukcí</v>
      </c>
      <c r="D44" s="188"/>
      <c r="E44" s="189"/>
      <c r="F44" s="190"/>
      <c r="G44" s="191">
        <f>SUM(G35:G43)</f>
        <v>0</v>
      </c>
      <c r="O44" s="170">
        <v>4</v>
      </c>
      <c r="BA44" s="192">
        <f>SUM(BA35:BA43)</f>
        <v>0</v>
      </c>
      <c r="BB44" s="192">
        <f>SUM(BB35:BB43)</f>
        <v>0</v>
      </c>
      <c r="BC44" s="192">
        <f>SUM(BC35:BC43)</f>
        <v>0</v>
      </c>
      <c r="BD44" s="192">
        <f>SUM(BD35:BD43)</f>
        <v>0</v>
      </c>
      <c r="BE44" s="192">
        <f>SUM(BE35:BE43)</f>
        <v>0</v>
      </c>
    </row>
    <row r="45" spans="1:104" x14ac:dyDescent="0.2">
      <c r="A45" s="163" t="s">
        <v>72</v>
      </c>
      <c r="B45" s="164" t="s">
        <v>137</v>
      </c>
      <c r="C45" s="165" t="s">
        <v>138</v>
      </c>
      <c r="D45" s="166"/>
      <c r="E45" s="167"/>
      <c r="F45" s="167"/>
      <c r="G45" s="168"/>
      <c r="H45" s="169"/>
      <c r="I45" s="169"/>
      <c r="O45" s="170">
        <v>1</v>
      </c>
    </row>
    <row r="46" spans="1:104" x14ac:dyDescent="0.2">
      <c r="A46" s="171">
        <v>17</v>
      </c>
      <c r="B46" s="172" t="s">
        <v>139</v>
      </c>
      <c r="C46" s="173" t="s">
        <v>140</v>
      </c>
      <c r="D46" s="174" t="s">
        <v>86</v>
      </c>
      <c r="E46" s="175">
        <v>20.3</v>
      </c>
      <c r="F46" s="175">
        <v>0</v>
      </c>
      <c r="G46" s="176">
        <f>E46*F46</f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1</v>
      </c>
      <c r="CZ46" s="146">
        <v>0</v>
      </c>
    </row>
    <row r="47" spans="1:104" x14ac:dyDescent="0.2">
      <c r="A47" s="185"/>
      <c r="B47" s="186" t="s">
        <v>74</v>
      </c>
      <c r="C47" s="187" t="str">
        <f>CONCATENATE(B45," ",C45)</f>
        <v>97 Prorážení otvorů</v>
      </c>
      <c r="D47" s="188"/>
      <c r="E47" s="189"/>
      <c r="F47" s="190"/>
      <c r="G47" s="191">
        <f>SUM(G45:G46)</f>
        <v>0</v>
      </c>
      <c r="O47" s="170">
        <v>4</v>
      </c>
      <c r="BA47" s="192">
        <f>SUM(BA45:BA46)</f>
        <v>0</v>
      </c>
      <c r="BB47" s="192">
        <f>SUM(BB45:BB46)</f>
        <v>0</v>
      </c>
      <c r="BC47" s="192">
        <f>SUM(BC45:BC46)</f>
        <v>0</v>
      </c>
      <c r="BD47" s="192">
        <f>SUM(BD45:BD46)</f>
        <v>0</v>
      </c>
      <c r="BE47" s="192">
        <f>SUM(BE45:BE46)</f>
        <v>0</v>
      </c>
    </row>
    <row r="48" spans="1:104" x14ac:dyDescent="0.2">
      <c r="A48" s="163" t="s">
        <v>72</v>
      </c>
      <c r="B48" s="164" t="s">
        <v>141</v>
      </c>
      <c r="C48" s="165" t="s">
        <v>142</v>
      </c>
      <c r="D48" s="166"/>
      <c r="E48" s="167"/>
      <c r="F48" s="167"/>
      <c r="G48" s="168"/>
      <c r="H48" s="169"/>
      <c r="I48" s="169"/>
      <c r="O48" s="170">
        <v>1</v>
      </c>
    </row>
    <row r="49" spans="1:104" x14ac:dyDescent="0.2">
      <c r="A49" s="171">
        <v>18</v>
      </c>
      <c r="B49" s="172" t="s">
        <v>143</v>
      </c>
      <c r="C49" s="173" t="s">
        <v>144</v>
      </c>
      <c r="D49" s="174" t="s">
        <v>145</v>
      </c>
      <c r="E49" s="175">
        <v>2.23171067</v>
      </c>
      <c r="F49" s="175">
        <v>0</v>
      </c>
      <c r="G49" s="176">
        <f>E49*F49</f>
        <v>0</v>
      </c>
      <c r="O49" s="170">
        <v>2</v>
      </c>
      <c r="AA49" s="146">
        <v>7</v>
      </c>
      <c r="AB49" s="146">
        <v>1</v>
      </c>
      <c r="AC49" s="146">
        <v>2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7</v>
      </c>
      <c r="CB49" s="177">
        <v>1</v>
      </c>
      <c r="CZ49" s="146">
        <v>0</v>
      </c>
    </row>
    <row r="50" spans="1:104" x14ac:dyDescent="0.2">
      <c r="A50" s="185"/>
      <c r="B50" s="186" t="s">
        <v>74</v>
      </c>
      <c r="C50" s="187" t="str">
        <f>CONCATENATE(B48," ",C48)</f>
        <v>99 Staveništní přesun hmot</v>
      </c>
      <c r="D50" s="188"/>
      <c r="E50" s="189"/>
      <c r="F50" s="190"/>
      <c r="G50" s="191">
        <f>SUM(G48:G49)</f>
        <v>0</v>
      </c>
      <c r="O50" s="170">
        <v>4</v>
      </c>
      <c r="BA50" s="192">
        <f>SUM(BA48:BA49)</f>
        <v>0</v>
      </c>
      <c r="BB50" s="192">
        <f>SUM(BB48:BB49)</f>
        <v>0</v>
      </c>
      <c r="BC50" s="192">
        <f>SUM(BC48:BC49)</f>
        <v>0</v>
      </c>
      <c r="BD50" s="192">
        <f>SUM(BD48:BD49)</f>
        <v>0</v>
      </c>
      <c r="BE50" s="192">
        <f>SUM(BE48:BE49)</f>
        <v>0</v>
      </c>
    </row>
    <row r="51" spans="1:104" x14ac:dyDescent="0.2">
      <c r="A51" s="163" t="s">
        <v>72</v>
      </c>
      <c r="B51" s="164" t="s">
        <v>146</v>
      </c>
      <c r="C51" s="165" t="s">
        <v>147</v>
      </c>
      <c r="D51" s="166"/>
      <c r="E51" s="167"/>
      <c r="F51" s="167"/>
      <c r="G51" s="168"/>
      <c r="H51" s="169"/>
      <c r="I51" s="169"/>
      <c r="O51" s="170">
        <v>1</v>
      </c>
    </row>
    <row r="52" spans="1:104" x14ac:dyDescent="0.2">
      <c r="A52" s="171">
        <v>19</v>
      </c>
      <c r="B52" s="172" t="s">
        <v>148</v>
      </c>
      <c r="C52" s="173" t="s">
        <v>149</v>
      </c>
      <c r="D52" s="174" t="s">
        <v>86</v>
      </c>
      <c r="E52" s="175">
        <v>26.38</v>
      </c>
      <c r="F52" s="175">
        <v>0</v>
      </c>
      <c r="G52" s="176">
        <f>E52*F52</f>
        <v>0</v>
      </c>
      <c r="O52" s="170">
        <v>2</v>
      </c>
      <c r="AA52" s="146">
        <v>1</v>
      </c>
      <c r="AB52" s="146">
        <v>7</v>
      </c>
      <c r="AC52" s="146">
        <v>7</v>
      </c>
      <c r="AZ52" s="146">
        <v>2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7</v>
      </c>
      <c r="CZ52" s="146">
        <v>2.1000000000000001E-4</v>
      </c>
    </row>
    <row r="53" spans="1:104" ht="22.5" x14ac:dyDescent="0.2">
      <c r="A53" s="171">
        <v>20</v>
      </c>
      <c r="B53" s="172" t="s">
        <v>150</v>
      </c>
      <c r="C53" s="173" t="s">
        <v>151</v>
      </c>
      <c r="D53" s="174" t="s">
        <v>86</v>
      </c>
      <c r="E53" s="175">
        <v>26.38</v>
      </c>
      <c r="F53" s="175">
        <v>0</v>
      </c>
      <c r="G53" s="176">
        <f>E53*F53</f>
        <v>0</v>
      </c>
      <c r="O53" s="170">
        <v>2</v>
      </c>
      <c r="AA53" s="146">
        <v>2</v>
      </c>
      <c r="AB53" s="146">
        <v>7</v>
      </c>
      <c r="AC53" s="146">
        <v>7</v>
      </c>
      <c r="AZ53" s="146">
        <v>2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2</v>
      </c>
      <c r="CB53" s="177">
        <v>7</v>
      </c>
      <c r="CZ53" s="146">
        <v>3.7799999999999999E-3</v>
      </c>
    </row>
    <row r="54" spans="1:104" x14ac:dyDescent="0.2">
      <c r="A54" s="178"/>
      <c r="B54" s="181"/>
      <c r="C54" s="226" t="s">
        <v>152</v>
      </c>
      <c r="D54" s="227"/>
      <c r="E54" s="182">
        <v>6.5</v>
      </c>
      <c r="F54" s="183"/>
      <c r="G54" s="184"/>
      <c r="M54" s="180" t="s">
        <v>152</v>
      </c>
      <c r="O54" s="170"/>
    </row>
    <row r="55" spans="1:104" x14ac:dyDescent="0.2">
      <c r="A55" s="178"/>
      <c r="B55" s="181"/>
      <c r="C55" s="226" t="s">
        <v>153</v>
      </c>
      <c r="D55" s="227"/>
      <c r="E55" s="182">
        <v>19.88</v>
      </c>
      <c r="F55" s="183"/>
      <c r="G55" s="184"/>
      <c r="M55" s="180" t="s">
        <v>153</v>
      </c>
      <c r="O55" s="170"/>
    </row>
    <row r="56" spans="1:104" x14ac:dyDescent="0.2">
      <c r="A56" s="171">
        <v>21</v>
      </c>
      <c r="B56" s="172" t="s">
        <v>154</v>
      </c>
      <c r="C56" s="173" t="s">
        <v>155</v>
      </c>
      <c r="D56" s="174" t="s">
        <v>145</v>
      </c>
      <c r="E56" s="175">
        <v>5.5398000000000001E-3</v>
      </c>
      <c r="F56" s="175">
        <v>0</v>
      </c>
      <c r="G56" s="176">
        <f>E56*F56</f>
        <v>0</v>
      </c>
      <c r="O56" s="170">
        <v>2</v>
      </c>
      <c r="AA56" s="146">
        <v>7</v>
      </c>
      <c r="AB56" s="146">
        <v>1001</v>
      </c>
      <c r="AC56" s="146">
        <v>5</v>
      </c>
      <c r="AZ56" s="146">
        <v>2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7</v>
      </c>
      <c r="CB56" s="177">
        <v>1001</v>
      </c>
      <c r="CZ56" s="146">
        <v>0</v>
      </c>
    </row>
    <row r="57" spans="1:104" x14ac:dyDescent="0.2">
      <c r="A57" s="185"/>
      <c r="B57" s="186" t="s">
        <v>74</v>
      </c>
      <c r="C57" s="187" t="str">
        <f>CONCATENATE(B51," ",C51)</f>
        <v>711 Izolace proti vodě</v>
      </c>
      <c r="D57" s="188"/>
      <c r="E57" s="189"/>
      <c r="F57" s="190"/>
      <c r="G57" s="191">
        <f>SUM(G51:G56)</f>
        <v>0</v>
      </c>
      <c r="O57" s="170">
        <v>4</v>
      </c>
      <c r="BA57" s="192">
        <f>SUM(BA51:BA56)</f>
        <v>0</v>
      </c>
      <c r="BB57" s="192">
        <f>SUM(BB51:BB56)</f>
        <v>0</v>
      </c>
      <c r="BC57" s="192">
        <f>SUM(BC51:BC56)</f>
        <v>0</v>
      </c>
      <c r="BD57" s="192">
        <f>SUM(BD51:BD56)</f>
        <v>0</v>
      </c>
      <c r="BE57" s="192">
        <f>SUM(BE51:BE56)</f>
        <v>0</v>
      </c>
    </row>
    <row r="58" spans="1:104" x14ac:dyDescent="0.2">
      <c r="A58" s="163" t="s">
        <v>72</v>
      </c>
      <c r="B58" s="164" t="s">
        <v>156</v>
      </c>
      <c r="C58" s="165" t="s">
        <v>157</v>
      </c>
      <c r="D58" s="166"/>
      <c r="E58" s="167"/>
      <c r="F58" s="167"/>
      <c r="G58" s="168"/>
      <c r="H58" s="169"/>
      <c r="I58" s="169"/>
      <c r="O58" s="170">
        <v>1</v>
      </c>
    </row>
    <row r="59" spans="1:104" x14ac:dyDescent="0.2">
      <c r="A59" s="171">
        <v>22</v>
      </c>
      <c r="B59" s="172" t="s">
        <v>158</v>
      </c>
      <c r="C59" s="173" t="s">
        <v>159</v>
      </c>
      <c r="D59" s="174" t="s">
        <v>86</v>
      </c>
      <c r="E59" s="175">
        <v>6.5</v>
      </c>
      <c r="F59" s="175">
        <v>0</v>
      </c>
      <c r="G59" s="176">
        <f>E59*F59</f>
        <v>0</v>
      </c>
      <c r="O59" s="170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7</v>
      </c>
      <c r="CZ59" s="146">
        <v>0</v>
      </c>
    </row>
    <row r="60" spans="1:104" x14ac:dyDescent="0.2">
      <c r="A60" s="178"/>
      <c r="B60" s="181"/>
      <c r="C60" s="226" t="s">
        <v>152</v>
      </c>
      <c r="D60" s="227"/>
      <c r="E60" s="182">
        <v>6.5</v>
      </c>
      <c r="F60" s="183"/>
      <c r="G60" s="184"/>
      <c r="M60" s="180" t="s">
        <v>152</v>
      </c>
      <c r="O60" s="170"/>
    </row>
    <row r="61" spans="1:104" x14ac:dyDescent="0.2">
      <c r="A61" s="171">
        <v>23</v>
      </c>
      <c r="B61" s="172" t="s">
        <v>160</v>
      </c>
      <c r="C61" s="173" t="s">
        <v>161</v>
      </c>
      <c r="D61" s="174" t="s">
        <v>124</v>
      </c>
      <c r="E61" s="175">
        <v>0.26519999999999999</v>
      </c>
      <c r="F61" s="175">
        <v>0</v>
      </c>
      <c r="G61" s="176">
        <f>E61*F61</f>
        <v>0</v>
      </c>
      <c r="O61" s="170">
        <v>2</v>
      </c>
      <c r="AA61" s="146">
        <v>3</v>
      </c>
      <c r="AB61" s="146">
        <v>7</v>
      </c>
      <c r="AC61" s="146">
        <v>28375460</v>
      </c>
      <c r="AZ61" s="146">
        <v>2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3</v>
      </c>
      <c r="CB61" s="177">
        <v>7</v>
      </c>
      <c r="CZ61" s="146">
        <v>0.03</v>
      </c>
    </row>
    <row r="62" spans="1:104" x14ac:dyDescent="0.2">
      <c r="A62" s="178"/>
      <c r="B62" s="181"/>
      <c r="C62" s="226" t="s">
        <v>162</v>
      </c>
      <c r="D62" s="227"/>
      <c r="E62" s="182">
        <v>0.26519999999999999</v>
      </c>
      <c r="F62" s="183"/>
      <c r="G62" s="184"/>
      <c r="M62" s="180" t="s">
        <v>162</v>
      </c>
      <c r="O62" s="170"/>
    </row>
    <row r="63" spans="1:104" x14ac:dyDescent="0.2">
      <c r="A63" s="171">
        <v>24</v>
      </c>
      <c r="B63" s="172" t="s">
        <v>163</v>
      </c>
      <c r="C63" s="173" t="s">
        <v>164</v>
      </c>
      <c r="D63" s="174" t="s">
        <v>145</v>
      </c>
      <c r="E63" s="175">
        <v>7.9559999999999995E-3</v>
      </c>
      <c r="F63" s="175">
        <v>0</v>
      </c>
      <c r="G63" s="176">
        <f>E63*F63</f>
        <v>0</v>
      </c>
      <c r="O63" s="170">
        <v>2</v>
      </c>
      <c r="AA63" s="146">
        <v>7</v>
      </c>
      <c r="AB63" s="146">
        <v>1001</v>
      </c>
      <c r="AC63" s="146">
        <v>5</v>
      </c>
      <c r="AZ63" s="146">
        <v>2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7</v>
      </c>
      <c r="CB63" s="177">
        <v>1001</v>
      </c>
      <c r="CZ63" s="146">
        <v>0</v>
      </c>
    </row>
    <row r="64" spans="1:104" x14ac:dyDescent="0.2">
      <c r="A64" s="185"/>
      <c r="B64" s="186" t="s">
        <v>74</v>
      </c>
      <c r="C64" s="187" t="str">
        <f>CONCATENATE(B58," ",C58)</f>
        <v>713 Izolace tepelné</v>
      </c>
      <c r="D64" s="188"/>
      <c r="E64" s="189"/>
      <c r="F64" s="190"/>
      <c r="G64" s="191">
        <f>SUM(G58:G63)</f>
        <v>0</v>
      </c>
      <c r="O64" s="170">
        <v>4</v>
      </c>
      <c r="BA64" s="192">
        <f>SUM(BA58:BA63)</f>
        <v>0</v>
      </c>
      <c r="BB64" s="192">
        <f>SUM(BB58:BB63)</f>
        <v>0</v>
      </c>
      <c r="BC64" s="192">
        <f>SUM(BC58:BC63)</f>
        <v>0</v>
      </c>
      <c r="BD64" s="192">
        <f>SUM(BD58:BD63)</f>
        <v>0</v>
      </c>
      <c r="BE64" s="192">
        <f>SUM(BE58:BE63)</f>
        <v>0</v>
      </c>
    </row>
    <row r="65" spans="1:104" x14ac:dyDescent="0.2">
      <c r="A65" s="163" t="s">
        <v>72</v>
      </c>
      <c r="B65" s="164" t="s">
        <v>165</v>
      </c>
      <c r="C65" s="165" t="s">
        <v>166</v>
      </c>
      <c r="D65" s="166"/>
      <c r="E65" s="167"/>
      <c r="F65" s="167"/>
      <c r="G65" s="168"/>
      <c r="H65" s="169"/>
      <c r="I65" s="169"/>
      <c r="O65" s="170">
        <v>1</v>
      </c>
    </row>
    <row r="66" spans="1:104" ht="22.5" x14ac:dyDescent="0.2">
      <c r="A66" s="171">
        <v>25</v>
      </c>
      <c r="B66" s="172" t="s">
        <v>167</v>
      </c>
      <c r="C66" s="173" t="s">
        <v>168</v>
      </c>
      <c r="D66" s="174" t="s">
        <v>169</v>
      </c>
      <c r="E66" s="175">
        <v>1</v>
      </c>
      <c r="F66" s="175">
        <v>0</v>
      </c>
      <c r="G66" s="176">
        <f>E66*F66</f>
        <v>0</v>
      </c>
      <c r="O66" s="170">
        <v>2</v>
      </c>
      <c r="AA66" s="146">
        <v>12</v>
      </c>
      <c r="AB66" s="146">
        <v>0</v>
      </c>
      <c r="AC66" s="146">
        <v>50</v>
      </c>
      <c r="AZ66" s="146">
        <v>2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12</v>
      </c>
      <c r="CB66" s="177">
        <v>0</v>
      </c>
      <c r="CZ66" s="146">
        <v>0</v>
      </c>
    </row>
    <row r="67" spans="1:104" x14ac:dyDescent="0.2">
      <c r="A67" s="171">
        <v>26</v>
      </c>
      <c r="B67" s="172" t="s">
        <v>170</v>
      </c>
      <c r="C67" s="173" t="s">
        <v>171</v>
      </c>
      <c r="D67" s="174" t="s">
        <v>169</v>
      </c>
      <c r="E67" s="175">
        <v>1</v>
      </c>
      <c r="F67" s="175">
        <v>0</v>
      </c>
      <c r="G67" s="176">
        <f>E67*F67</f>
        <v>0</v>
      </c>
      <c r="O67" s="170">
        <v>2</v>
      </c>
      <c r="AA67" s="146">
        <v>12</v>
      </c>
      <c r="AB67" s="146">
        <v>0</v>
      </c>
      <c r="AC67" s="146">
        <v>51</v>
      </c>
      <c r="AZ67" s="146">
        <v>2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12</v>
      </c>
      <c r="CB67" s="177">
        <v>0</v>
      </c>
      <c r="CZ67" s="146">
        <v>0</v>
      </c>
    </row>
    <row r="68" spans="1:104" x14ac:dyDescent="0.2">
      <c r="A68" s="185"/>
      <c r="B68" s="186" t="s">
        <v>74</v>
      </c>
      <c r="C68" s="187" t="str">
        <f>CONCATENATE(B65," ",C65)</f>
        <v>720 Zdravotechnická instalace</v>
      </c>
      <c r="D68" s="188"/>
      <c r="E68" s="189"/>
      <c r="F68" s="190"/>
      <c r="G68" s="191">
        <f>SUM(G65:G67)</f>
        <v>0</v>
      </c>
      <c r="O68" s="170">
        <v>4</v>
      </c>
      <c r="BA68" s="192">
        <f>SUM(BA65:BA67)</f>
        <v>0</v>
      </c>
      <c r="BB68" s="192">
        <f>SUM(BB65:BB67)</f>
        <v>0</v>
      </c>
      <c r="BC68" s="192">
        <f>SUM(BC65:BC67)</f>
        <v>0</v>
      </c>
      <c r="BD68" s="192">
        <f>SUM(BD65:BD67)</f>
        <v>0</v>
      </c>
      <c r="BE68" s="192">
        <f>SUM(BE65:BE67)</f>
        <v>0</v>
      </c>
    </row>
    <row r="69" spans="1:104" x14ac:dyDescent="0.2">
      <c r="A69" s="163" t="s">
        <v>72</v>
      </c>
      <c r="B69" s="164" t="s">
        <v>172</v>
      </c>
      <c r="C69" s="165" t="s">
        <v>173</v>
      </c>
      <c r="D69" s="166"/>
      <c r="E69" s="167"/>
      <c r="F69" s="167"/>
      <c r="G69" s="168"/>
      <c r="H69" s="169"/>
      <c r="I69" s="169"/>
      <c r="O69" s="170">
        <v>1</v>
      </c>
    </row>
    <row r="70" spans="1:104" x14ac:dyDescent="0.2">
      <c r="A70" s="171">
        <v>27</v>
      </c>
      <c r="B70" s="172" t="s">
        <v>174</v>
      </c>
      <c r="C70" s="173" t="s">
        <v>175</v>
      </c>
      <c r="D70" s="174" t="s">
        <v>136</v>
      </c>
      <c r="E70" s="175">
        <v>2</v>
      </c>
      <c r="F70" s="175">
        <v>0</v>
      </c>
      <c r="G70" s="176">
        <f t="shared" ref="G70:G77" si="0">E70*F70</f>
        <v>0</v>
      </c>
      <c r="O70" s="170">
        <v>2</v>
      </c>
      <c r="AA70" s="146">
        <v>12</v>
      </c>
      <c r="AB70" s="146">
        <v>0</v>
      </c>
      <c r="AC70" s="146">
        <v>39</v>
      </c>
      <c r="AZ70" s="146">
        <v>2</v>
      </c>
      <c r="BA70" s="146">
        <f t="shared" ref="BA70:BA77" si="1">IF(AZ70=1,G70,0)</f>
        <v>0</v>
      </c>
      <c r="BB70" s="146">
        <f t="shared" ref="BB70:BB77" si="2">IF(AZ70=2,G70,0)</f>
        <v>0</v>
      </c>
      <c r="BC70" s="146">
        <f t="shared" ref="BC70:BC77" si="3">IF(AZ70=3,G70,0)</f>
        <v>0</v>
      </c>
      <c r="BD70" s="146">
        <f t="shared" ref="BD70:BD77" si="4">IF(AZ70=4,G70,0)</f>
        <v>0</v>
      </c>
      <c r="BE70" s="146">
        <f t="shared" ref="BE70:BE77" si="5">IF(AZ70=5,G70,0)</f>
        <v>0</v>
      </c>
      <c r="CA70" s="177">
        <v>12</v>
      </c>
      <c r="CB70" s="177">
        <v>0</v>
      </c>
      <c r="CZ70" s="146">
        <v>0</v>
      </c>
    </row>
    <row r="71" spans="1:104" ht="22.5" x14ac:dyDescent="0.2">
      <c r="A71" s="171">
        <v>28</v>
      </c>
      <c r="B71" s="172" t="s">
        <v>176</v>
      </c>
      <c r="C71" s="173" t="s">
        <v>177</v>
      </c>
      <c r="D71" s="174" t="s">
        <v>136</v>
      </c>
      <c r="E71" s="175">
        <v>1</v>
      </c>
      <c r="F71" s="175">
        <v>0</v>
      </c>
      <c r="G71" s="176">
        <f t="shared" si="0"/>
        <v>0</v>
      </c>
      <c r="O71" s="170">
        <v>2</v>
      </c>
      <c r="AA71" s="146">
        <v>12</v>
      </c>
      <c r="AB71" s="146">
        <v>0</v>
      </c>
      <c r="AC71" s="146">
        <v>40</v>
      </c>
      <c r="AZ71" s="146">
        <v>2</v>
      </c>
      <c r="BA71" s="146">
        <f t="shared" si="1"/>
        <v>0</v>
      </c>
      <c r="BB71" s="146">
        <f t="shared" si="2"/>
        <v>0</v>
      </c>
      <c r="BC71" s="146">
        <f t="shared" si="3"/>
        <v>0</v>
      </c>
      <c r="BD71" s="146">
        <f t="shared" si="4"/>
        <v>0</v>
      </c>
      <c r="BE71" s="146">
        <f t="shared" si="5"/>
        <v>0</v>
      </c>
      <c r="CA71" s="177">
        <v>12</v>
      </c>
      <c r="CB71" s="177">
        <v>0</v>
      </c>
      <c r="CZ71" s="146">
        <v>0</v>
      </c>
    </row>
    <row r="72" spans="1:104" x14ac:dyDescent="0.2">
      <c r="A72" s="171">
        <v>29</v>
      </c>
      <c r="B72" s="172" t="s">
        <v>178</v>
      </c>
      <c r="C72" s="173" t="s">
        <v>179</v>
      </c>
      <c r="D72" s="174" t="s">
        <v>136</v>
      </c>
      <c r="E72" s="175">
        <v>2</v>
      </c>
      <c r="F72" s="175">
        <v>0</v>
      </c>
      <c r="G72" s="176">
        <f t="shared" si="0"/>
        <v>0</v>
      </c>
      <c r="O72" s="170">
        <v>2</v>
      </c>
      <c r="AA72" s="146">
        <v>12</v>
      </c>
      <c r="AB72" s="146">
        <v>0</v>
      </c>
      <c r="AC72" s="146">
        <v>41</v>
      </c>
      <c r="AZ72" s="146">
        <v>2</v>
      </c>
      <c r="BA72" s="146">
        <f t="shared" si="1"/>
        <v>0</v>
      </c>
      <c r="BB72" s="146">
        <f t="shared" si="2"/>
        <v>0</v>
      </c>
      <c r="BC72" s="146">
        <f t="shared" si="3"/>
        <v>0</v>
      </c>
      <c r="BD72" s="146">
        <f t="shared" si="4"/>
        <v>0</v>
      </c>
      <c r="BE72" s="146">
        <f t="shared" si="5"/>
        <v>0</v>
      </c>
      <c r="CA72" s="177">
        <v>12</v>
      </c>
      <c r="CB72" s="177">
        <v>0</v>
      </c>
      <c r="CZ72" s="146">
        <v>0</v>
      </c>
    </row>
    <row r="73" spans="1:104" x14ac:dyDescent="0.2">
      <c r="A73" s="171">
        <v>30</v>
      </c>
      <c r="B73" s="172" t="s">
        <v>180</v>
      </c>
      <c r="C73" s="173" t="s">
        <v>181</v>
      </c>
      <c r="D73" s="174" t="s">
        <v>136</v>
      </c>
      <c r="E73" s="175">
        <v>2</v>
      </c>
      <c r="F73" s="175">
        <v>0</v>
      </c>
      <c r="G73" s="176">
        <f t="shared" si="0"/>
        <v>0</v>
      </c>
      <c r="O73" s="170">
        <v>2</v>
      </c>
      <c r="AA73" s="146">
        <v>12</v>
      </c>
      <c r="AB73" s="146">
        <v>0</v>
      </c>
      <c r="AC73" s="146">
        <v>42</v>
      </c>
      <c r="AZ73" s="146">
        <v>2</v>
      </c>
      <c r="BA73" s="146">
        <f t="shared" si="1"/>
        <v>0</v>
      </c>
      <c r="BB73" s="146">
        <f t="shared" si="2"/>
        <v>0</v>
      </c>
      <c r="BC73" s="146">
        <f t="shared" si="3"/>
        <v>0</v>
      </c>
      <c r="BD73" s="146">
        <f t="shared" si="4"/>
        <v>0</v>
      </c>
      <c r="BE73" s="146">
        <f t="shared" si="5"/>
        <v>0</v>
      </c>
      <c r="CA73" s="177">
        <v>12</v>
      </c>
      <c r="CB73" s="177">
        <v>0</v>
      </c>
      <c r="CZ73" s="146">
        <v>0</v>
      </c>
    </row>
    <row r="74" spans="1:104" ht="22.5" x14ac:dyDescent="0.2">
      <c r="A74" s="171">
        <v>31</v>
      </c>
      <c r="B74" s="172" t="s">
        <v>182</v>
      </c>
      <c r="C74" s="173" t="s">
        <v>183</v>
      </c>
      <c r="D74" s="174" t="s">
        <v>136</v>
      </c>
      <c r="E74" s="175">
        <v>1</v>
      </c>
      <c r="F74" s="175">
        <v>0</v>
      </c>
      <c r="G74" s="176">
        <f t="shared" si="0"/>
        <v>0</v>
      </c>
      <c r="O74" s="170">
        <v>2</v>
      </c>
      <c r="AA74" s="146">
        <v>12</v>
      </c>
      <c r="AB74" s="146">
        <v>0</v>
      </c>
      <c r="AC74" s="146">
        <v>43</v>
      </c>
      <c r="AZ74" s="146">
        <v>2</v>
      </c>
      <c r="BA74" s="146">
        <f t="shared" si="1"/>
        <v>0</v>
      </c>
      <c r="BB74" s="146">
        <f t="shared" si="2"/>
        <v>0</v>
      </c>
      <c r="BC74" s="146">
        <f t="shared" si="3"/>
        <v>0</v>
      </c>
      <c r="BD74" s="146">
        <f t="shared" si="4"/>
        <v>0</v>
      </c>
      <c r="BE74" s="146">
        <f t="shared" si="5"/>
        <v>0</v>
      </c>
      <c r="CA74" s="177">
        <v>12</v>
      </c>
      <c r="CB74" s="177">
        <v>0</v>
      </c>
      <c r="CZ74" s="146">
        <v>0</v>
      </c>
    </row>
    <row r="75" spans="1:104" ht="22.5" x14ac:dyDescent="0.2">
      <c r="A75" s="171">
        <v>32</v>
      </c>
      <c r="B75" s="172" t="s">
        <v>184</v>
      </c>
      <c r="C75" s="173" t="s">
        <v>185</v>
      </c>
      <c r="D75" s="174" t="s">
        <v>136</v>
      </c>
      <c r="E75" s="175">
        <v>1</v>
      </c>
      <c r="F75" s="175">
        <v>0</v>
      </c>
      <c r="G75" s="176">
        <f t="shared" si="0"/>
        <v>0</v>
      </c>
      <c r="O75" s="170">
        <v>2</v>
      </c>
      <c r="AA75" s="146">
        <v>12</v>
      </c>
      <c r="AB75" s="146">
        <v>0</v>
      </c>
      <c r="AC75" s="146">
        <v>44</v>
      </c>
      <c r="AZ75" s="146">
        <v>2</v>
      </c>
      <c r="BA75" s="146">
        <f t="shared" si="1"/>
        <v>0</v>
      </c>
      <c r="BB75" s="146">
        <f t="shared" si="2"/>
        <v>0</v>
      </c>
      <c r="BC75" s="146">
        <f t="shared" si="3"/>
        <v>0</v>
      </c>
      <c r="BD75" s="146">
        <f t="shared" si="4"/>
        <v>0</v>
      </c>
      <c r="BE75" s="146">
        <f t="shared" si="5"/>
        <v>0</v>
      </c>
      <c r="CA75" s="177">
        <v>12</v>
      </c>
      <c r="CB75" s="177">
        <v>0</v>
      </c>
      <c r="CZ75" s="146">
        <v>0</v>
      </c>
    </row>
    <row r="76" spans="1:104" x14ac:dyDescent="0.2">
      <c r="A76" s="171">
        <v>33</v>
      </c>
      <c r="B76" s="172" t="s">
        <v>186</v>
      </c>
      <c r="C76" s="173" t="s">
        <v>187</v>
      </c>
      <c r="D76" s="174" t="s">
        <v>169</v>
      </c>
      <c r="E76" s="175">
        <v>1</v>
      </c>
      <c r="F76" s="175">
        <v>0</v>
      </c>
      <c r="G76" s="176">
        <f t="shared" si="0"/>
        <v>0</v>
      </c>
      <c r="O76" s="170">
        <v>2</v>
      </c>
      <c r="AA76" s="146">
        <v>12</v>
      </c>
      <c r="AB76" s="146">
        <v>0</v>
      </c>
      <c r="AC76" s="146">
        <v>4</v>
      </c>
      <c r="AZ76" s="146">
        <v>2</v>
      </c>
      <c r="BA76" s="146">
        <f t="shared" si="1"/>
        <v>0</v>
      </c>
      <c r="BB76" s="146">
        <f t="shared" si="2"/>
        <v>0</v>
      </c>
      <c r="BC76" s="146">
        <f t="shared" si="3"/>
        <v>0</v>
      </c>
      <c r="BD76" s="146">
        <f t="shared" si="4"/>
        <v>0</v>
      </c>
      <c r="BE76" s="146">
        <f t="shared" si="5"/>
        <v>0</v>
      </c>
      <c r="CA76" s="177">
        <v>12</v>
      </c>
      <c r="CB76" s="177">
        <v>0</v>
      </c>
      <c r="CZ76" s="146">
        <v>0</v>
      </c>
    </row>
    <row r="77" spans="1:104" x14ac:dyDescent="0.2">
      <c r="A77" s="171">
        <v>34</v>
      </c>
      <c r="B77" s="172" t="s">
        <v>188</v>
      </c>
      <c r="C77" s="173" t="s">
        <v>189</v>
      </c>
      <c r="D77" s="174" t="s">
        <v>61</v>
      </c>
      <c r="E77" s="175"/>
      <c r="F77" s="175">
        <v>0</v>
      </c>
      <c r="G77" s="176">
        <f t="shared" si="0"/>
        <v>0</v>
      </c>
      <c r="O77" s="170">
        <v>2</v>
      </c>
      <c r="AA77" s="146">
        <v>7</v>
      </c>
      <c r="AB77" s="146">
        <v>1002</v>
      </c>
      <c r="AC77" s="146">
        <v>5</v>
      </c>
      <c r="AZ77" s="146">
        <v>2</v>
      </c>
      <c r="BA77" s="146">
        <f t="shared" si="1"/>
        <v>0</v>
      </c>
      <c r="BB77" s="146">
        <f t="shared" si="2"/>
        <v>0</v>
      </c>
      <c r="BC77" s="146">
        <f t="shared" si="3"/>
        <v>0</v>
      </c>
      <c r="BD77" s="146">
        <f t="shared" si="4"/>
        <v>0</v>
      </c>
      <c r="BE77" s="146">
        <f t="shared" si="5"/>
        <v>0</v>
      </c>
      <c r="CA77" s="177">
        <v>7</v>
      </c>
      <c r="CB77" s="177">
        <v>1002</v>
      </c>
      <c r="CZ77" s="146">
        <v>0</v>
      </c>
    </row>
    <row r="78" spans="1:104" x14ac:dyDescent="0.2">
      <c r="A78" s="185"/>
      <c r="B78" s="186" t="s">
        <v>74</v>
      </c>
      <c r="C78" s="187" t="str">
        <f>CONCATENATE(B69," ",C69)</f>
        <v>725 Zařizovací předměty</v>
      </c>
      <c r="D78" s="188"/>
      <c r="E78" s="189"/>
      <c r="F78" s="190"/>
      <c r="G78" s="191">
        <f>SUM(G69:G77)</f>
        <v>0</v>
      </c>
      <c r="O78" s="170">
        <v>4</v>
      </c>
      <c r="BA78" s="192">
        <f>SUM(BA69:BA77)</f>
        <v>0</v>
      </c>
      <c r="BB78" s="192">
        <f>SUM(BB69:BB77)</f>
        <v>0</v>
      </c>
      <c r="BC78" s="192">
        <f>SUM(BC69:BC77)</f>
        <v>0</v>
      </c>
      <c r="BD78" s="192">
        <f>SUM(BD69:BD77)</f>
        <v>0</v>
      </c>
      <c r="BE78" s="192">
        <f>SUM(BE69:BE77)</f>
        <v>0</v>
      </c>
    </row>
    <row r="79" spans="1:104" x14ac:dyDescent="0.2">
      <c r="A79" s="163" t="s">
        <v>72</v>
      </c>
      <c r="B79" s="164" t="s">
        <v>190</v>
      </c>
      <c r="C79" s="165" t="s">
        <v>191</v>
      </c>
      <c r="D79" s="166"/>
      <c r="E79" s="167"/>
      <c r="F79" s="167"/>
      <c r="G79" s="168"/>
      <c r="H79" s="169"/>
      <c r="I79" s="169"/>
      <c r="O79" s="170">
        <v>1</v>
      </c>
    </row>
    <row r="80" spans="1:104" x14ac:dyDescent="0.2">
      <c r="A80" s="171">
        <v>35</v>
      </c>
      <c r="B80" s="172" t="s">
        <v>192</v>
      </c>
      <c r="C80" s="173" t="s">
        <v>193</v>
      </c>
      <c r="D80" s="174" t="s">
        <v>136</v>
      </c>
      <c r="E80" s="175">
        <v>1</v>
      </c>
      <c r="F80" s="175">
        <v>0</v>
      </c>
      <c r="G80" s="176">
        <f>E80*F80</f>
        <v>0</v>
      </c>
      <c r="O80" s="170">
        <v>2</v>
      </c>
      <c r="AA80" s="146">
        <v>1</v>
      </c>
      <c r="AB80" s="146">
        <v>7</v>
      </c>
      <c r="AC80" s="146">
        <v>7</v>
      </c>
      <c r="AZ80" s="146">
        <v>2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1</v>
      </c>
      <c r="CB80" s="177">
        <v>7</v>
      </c>
      <c r="CZ80" s="146">
        <v>0</v>
      </c>
    </row>
    <row r="81" spans="1:104" x14ac:dyDescent="0.2">
      <c r="A81" s="171">
        <v>36</v>
      </c>
      <c r="B81" s="172" t="s">
        <v>194</v>
      </c>
      <c r="C81" s="173" t="s">
        <v>195</v>
      </c>
      <c r="D81" s="174" t="s">
        <v>136</v>
      </c>
      <c r="E81" s="175">
        <v>1</v>
      </c>
      <c r="F81" s="175">
        <v>0</v>
      </c>
      <c r="G81" s="176">
        <f>E81*F81</f>
        <v>0</v>
      </c>
      <c r="O81" s="170">
        <v>2</v>
      </c>
      <c r="AA81" s="146">
        <v>3</v>
      </c>
      <c r="AB81" s="146">
        <v>7</v>
      </c>
      <c r="AC81" s="146">
        <v>54914626</v>
      </c>
      <c r="AZ81" s="146">
        <v>2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3</v>
      </c>
      <c r="CB81" s="177">
        <v>7</v>
      </c>
      <c r="CZ81" s="146">
        <v>8.0000000000000004E-4</v>
      </c>
    </row>
    <row r="82" spans="1:104" x14ac:dyDescent="0.2">
      <c r="A82" s="171">
        <v>37</v>
      </c>
      <c r="B82" s="172" t="s">
        <v>196</v>
      </c>
      <c r="C82" s="173" t="s">
        <v>197</v>
      </c>
      <c r="D82" s="174" t="s">
        <v>136</v>
      </c>
      <c r="E82" s="175">
        <v>1</v>
      </c>
      <c r="F82" s="175">
        <v>0</v>
      </c>
      <c r="G82" s="176">
        <f>E82*F82</f>
        <v>0</v>
      </c>
      <c r="O82" s="170">
        <v>2</v>
      </c>
      <c r="AA82" s="146">
        <v>3</v>
      </c>
      <c r="AB82" s="146">
        <v>7</v>
      </c>
      <c r="AC82" s="146">
        <v>611601203</v>
      </c>
      <c r="AZ82" s="146">
        <v>2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3</v>
      </c>
      <c r="CB82" s="177">
        <v>7</v>
      </c>
      <c r="CZ82" s="146">
        <v>1.9E-2</v>
      </c>
    </row>
    <row r="83" spans="1:104" x14ac:dyDescent="0.2">
      <c r="A83" s="171">
        <v>38</v>
      </c>
      <c r="B83" s="172" t="s">
        <v>198</v>
      </c>
      <c r="C83" s="173" t="s">
        <v>199</v>
      </c>
      <c r="D83" s="174" t="s">
        <v>145</v>
      </c>
      <c r="E83" s="175">
        <v>1.9800000000000002E-2</v>
      </c>
      <c r="F83" s="175">
        <v>0</v>
      </c>
      <c r="G83" s="176">
        <f>E83*F83</f>
        <v>0</v>
      </c>
      <c r="O83" s="170">
        <v>2</v>
      </c>
      <c r="AA83" s="146">
        <v>7</v>
      </c>
      <c r="AB83" s="146">
        <v>1001</v>
      </c>
      <c r="AC83" s="146">
        <v>5</v>
      </c>
      <c r="AZ83" s="146">
        <v>2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7</v>
      </c>
      <c r="CB83" s="177">
        <v>1001</v>
      </c>
      <c r="CZ83" s="146">
        <v>0</v>
      </c>
    </row>
    <row r="84" spans="1:104" x14ac:dyDescent="0.2">
      <c r="A84" s="185"/>
      <c r="B84" s="186" t="s">
        <v>74</v>
      </c>
      <c r="C84" s="187" t="str">
        <f>CONCATENATE(B79," ",C79)</f>
        <v>766 Konstrukce truhlářské</v>
      </c>
      <c r="D84" s="188"/>
      <c r="E84" s="189"/>
      <c r="F84" s="190"/>
      <c r="G84" s="191">
        <f>SUM(G79:G83)</f>
        <v>0</v>
      </c>
      <c r="O84" s="170">
        <v>4</v>
      </c>
      <c r="BA84" s="192">
        <f>SUM(BA79:BA83)</f>
        <v>0</v>
      </c>
      <c r="BB84" s="192">
        <f>SUM(BB79:BB83)</f>
        <v>0</v>
      </c>
      <c r="BC84" s="192">
        <f>SUM(BC79:BC83)</f>
        <v>0</v>
      </c>
      <c r="BD84" s="192">
        <f>SUM(BD79:BD83)</f>
        <v>0</v>
      </c>
      <c r="BE84" s="192">
        <f>SUM(BE79:BE83)</f>
        <v>0</v>
      </c>
    </row>
    <row r="85" spans="1:104" x14ac:dyDescent="0.2">
      <c r="A85" s="163" t="s">
        <v>72</v>
      </c>
      <c r="B85" s="164" t="s">
        <v>200</v>
      </c>
      <c r="C85" s="165" t="s">
        <v>201</v>
      </c>
      <c r="D85" s="166"/>
      <c r="E85" s="167"/>
      <c r="F85" s="167"/>
      <c r="G85" s="168"/>
      <c r="H85" s="169"/>
      <c r="I85" s="169"/>
      <c r="O85" s="170">
        <v>1</v>
      </c>
    </row>
    <row r="86" spans="1:104" x14ac:dyDescent="0.2">
      <c r="A86" s="171">
        <v>39</v>
      </c>
      <c r="B86" s="172" t="s">
        <v>202</v>
      </c>
      <c r="C86" s="173" t="s">
        <v>203</v>
      </c>
      <c r="D86" s="174" t="s">
        <v>86</v>
      </c>
      <c r="E86" s="175">
        <v>6.5</v>
      </c>
      <c r="F86" s="175">
        <v>0</v>
      </c>
      <c r="G86" s="176">
        <f>E86*F86</f>
        <v>0</v>
      </c>
      <c r="O86" s="170">
        <v>2</v>
      </c>
      <c r="AA86" s="146">
        <v>1</v>
      </c>
      <c r="AB86" s="146">
        <v>7</v>
      </c>
      <c r="AC86" s="146">
        <v>7</v>
      </c>
      <c r="AZ86" s="146">
        <v>2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7">
        <v>1</v>
      </c>
      <c r="CB86" s="177">
        <v>7</v>
      </c>
      <c r="CZ86" s="146">
        <v>4.7600000000000003E-3</v>
      </c>
    </row>
    <row r="87" spans="1:104" x14ac:dyDescent="0.2">
      <c r="A87" s="171">
        <v>40</v>
      </c>
      <c r="B87" s="172" t="s">
        <v>204</v>
      </c>
      <c r="C87" s="173" t="s">
        <v>205</v>
      </c>
      <c r="D87" s="174" t="s">
        <v>86</v>
      </c>
      <c r="E87" s="175">
        <v>7.28</v>
      </c>
      <c r="F87" s="175">
        <v>0</v>
      </c>
      <c r="G87" s="176">
        <f>E87*F87</f>
        <v>0</v>
      </c>
      <c r="O87" s="170">
        <v>2</v>
      </c>
      <c r="AA87" s="146">
        <v>3</v>
      </c>
      <c r="AB87" s="146">
        <v>7</v>
      </c>
      <c r="AC87" s="146">
        <v>597642031</v>
      </c>
      <c r="AZ87" s="146">
        <v>2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3</v>
      </c>
      <c r="CB87" s="177">
        <v>7</v>
      </c>
      <c r="CZ87" s="146">
        <v>1.9199999999999998E-2</v>
      </c>
    </row>
    <row r="88" spans="1:104" x14ac:dyDescent="0.2">
      <c r="A88" s="178"/>
      <c r="B88" s="179"/>
      <c r="C88" s="228" t="s">
        <v>206</v>
      </c>
      <c r="D88" s="229"/>
      <c r="E88" s="229"/>
      <c r="F88" s="229"/>
      <c r="G88" s="230"/>
      <c r="L88" s="180" t="s">
        <v>206</v>
      </c>
      <c r="O88" s="170">
        <v>3</v>
      </c>
    </row>
    <row r="89" spans="1:104" x14ac:dyDescent="0.2">
      <c r="A89" s="178"/>
      <c r="B89" s="181"/>
      <c r="C89" s="226" t="s">
        <v>207</v>
      </c>
      <c r="D89" s="227"/>
      <c r="E89" s="182">
        <v>7.28</v>
      </c>
      <c r="F89" s="183"/>
      <c r="G89" s="184"/>
      <c r="M89" s="180" t="s">
        <v>207</v>
      </c>
      <c r="O89" s="170"/>
    </row>
    <row r="90" spans="1:104" x14ac:dyDescent="0.2">
      <c r="A90" s="171">
        <v>41</v>
      </c>
      <c r="B90" s="172" t="s">
        <v>208</v>
      </c>
      <c r="C90" s="173" t="s">
        <v>209</v>
      </c>
      <c r="D90" s="174" t="s">
        <v>145</v>
      </c>
      <c r="E90" s="175">
        <v>0.17071600000000001</v>
      </c>
      <c r="F90" s="175">
        <v>0</v>
      </c>
      <c r="G90" s="176">
        <f>E90*F90</f>
        <v>0</v>
      </c>
      <c r="O90" s="170">
        <v>2</v>
      </c>
      <c r="AA90" s="146">
        <v>7</v>
      </c>
      <c r="AB90" s="146">
        <v>1001</v>
      </c>
      <c r="AC90" s="146">
        <v>5</v>
      </c>
      <c r="AZ90" s="146">
        <v>2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7</v>
      </c>
      <c r="CB90" s="177">
        <v>1001</v>
      </c>
      <c r="CZ90" s="146">
        <v>0</v>
      </c>
    </row>
    <row r="91" spans="1:104" x14ac:dyDescent="0.2">
      <c r="A91" s="185"/>
      <c r="B91" s="186" t="s">
        <v>74</v>
      </c>
      <c r="C91" s="187" t="str">
        <f>CONCATENATE(B85," ",C85)</f>
        <v>771 Podlahy z dlaždic a obklady</v>
      </c>
      <c r="D91" s="188"/>
      <c r="E91" s="189"/>
      <c r="F91" s="190"/>
      <c r="G91" s="191">
        <f>SUM(G85:G90)</f>
        <v>0</v>
      </c>
      <c r="O91" s="170">
        <v>4</v>
      </c>
      <c r="BA91" s="192">
        <f>SUM(BA85:BA90)</f>
        <v>0</v>
      </c>
      <c r="BB91" s="192">
        <f>SUM(BB85:BB90)</f>
        <v>0</v>
      </c>
      <c r="BC91" s="192">
        <f>SUM(BC85:BC90)</f>
        <v>0</v>
      </c>
      <c r="BD91" s="192">
        <f>SUM(BD85:BD90)</f>
        <v>0</v>
      </c>
      <c r="BE91" s="192">
        <f>SUM(BE85:BE90)</f>
        <v>0</v>
      </c>
    </row>
    <row r="92" spans="1:104" x14ac:dyDescent="0.2">
      <c r="A92" s="163" t="s">
        <v>72</v>
      </c>
      <c r="B92" s="164" t="s">
        <v>210</v>
      </c>
      <c r="C92" s="165" t="s">
        <v>211</v>
      </c>
      <c r="D92" s="166"/>
      <c r="E92" s="167"/>
      <c r="F92" s="167"/>
      <c r="G92" s="168"/>
      <c r="H92" s="169"/>
      <c r="I92" s="169"/>
      <c r="O92" s="170">
        <v>1</v>
      </c>
    </row>
    <row r="93" spans="1:104" ht="22.5" x14ac:dyDescent="0.2">
      <c r="A93" s="171">
        <v>42</v>
      </c>
      <c r="B93" s="172" t="s">
        <v>212</v>
      </c>
      <c r="C93" s="173" t="s">
        <v>213</v>
      </c>
      <c r="D93" s="174" t="s">
        <v>86</v>
      </c>
      <c r="E93" s="175">
        <v>6.4</v>
      </c>
      <c r="F93" s="175">
        <v>0</v>
      </c>
      <c r="G93" s="176">
        <f>E93*F93</f>
        <v>0</v>
      </c>
      <c r="O93" s="170">
        <v>2</v>
      </c>
      <c r="AA93" s="146">
        <v>1</v>
      </c>
      <c r="AB93" s="146">
        <v>7</v>
      </c>
      <c r="AC93" s="146">
        <v>7</v>
      </c>
      <c r="AZ93" s="146">
        <v>2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1</v>
      </c>
      <c r="CB93" s="177">
        <v>7</v>
      </c>
      <c r="CZ93" s="146">
        <v>0</v>
      </c>
    </row>
    <row r="94" spans="1:104" x14ac:dyDescent="0.2">
      <c r="A94" s="185"/>
      <c r="B94" s="186" t="s">
        <v>74</v>
      </c>
      <c r="C94" s="187" t="str">
        <f>CONCATENATE(B92," ",C92)</f>
        <v>776 Podlahy povlakové</v>
      </c>
      <c r="D94" s="188"/>
      <c r="E94" s="189"/>
      <c r="F94" s="190"/>
      <c r="G94" s="191">
        <f>SUM(G92:G93)</f>
        <v>0</v>
      </c>
      <c r="O94" s="170">
        <v>4</v>
      </c>
      <c r="BA94" s="192">
        <f>SUM(BA92:BA93)</f>
        <v>0</v>
      </c>
      <c r="BB94" s="192">
        <f>SUM(BB92:BB93)</f>
        <v>0</v>
      </c>
      <c r="BC94" s="192">
        <f>SUM(BC92:BC93)</f>
        <v>0</v>
      </c>
      <c r="BD94" s="192">
        <f>SUM(BD92:BD93)</f>
        <v>0</v>
      </c>
      <c r="BE94" s="192">
        <f>SUM(BE92:BE93)</f>
        <v>0</v>
      </c>
    </row>
    <row r="95" spans="1:104" x14ac:dyDescent="0.2">
      <c r="A95" s="163" t="s">
        <v>72</v>
      </c>
      <c r="B95" s="164" t="s">
        <v>214</v>
      </c>
      <c r="C95" s="165" t="s">
        <v>215</v>
      </c>
      <c r="D95" s="166"/>
      <c r="E95" s="167"/>
      <c r="F95" s="167"/>
      <c r="G95" s="168"/>
      <c r="H95" s="169"/>
      <c r="I95" s="169"/>
      <c r="O95" s="170">
        <v>1</v>
      </c>
    </row>
    <row r="96" spans="1:104" x14ac:dyDescent="0.2">
      <c r="A96" s="171">
        <v>43</v>
      </c>
      <c r="B96" s="172" t="s">
        <v>216</v>
      </c>
      <c r="C96" s="173" t="s">
        <v>217</v>
      </c>
      <c r="D96" s="174" t="s">
        <v>86</v>
      </c>
      <c r="E96" s="175">
        <v>22.027999999999999</v>
      </c>
      <c r="F96" s="175">
        <v>0</v>
      </c>
      <c r="G96" s="176">
        <f>E96*F96</f>
        <v>0</v>
      </c>
      <c r="O96" s="170">
        <v>2</v>
      </c>
      <c r="AA96" s="146">
        <v>1</v>
      </c>
      <c r="AB96" s="146">
        <v>7</v>
      </c>
      <c r="AC96" s="146">
        <v>7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1</v>
      </c>
      <c r="CB96" s="177">
        <v>7</v>
      </c>
      <c r="CZ96" s="146">
        <v>1.6000000000000001E-4</v>
      </c>
    </row>
    <row r="97" spans="1:104" x14ac:dyDescent="0.2">
      <c r="A97" s="171">
        <v>44</v>
      </c>
      <c r="B97" s="172" t="s">
        <v>218</v>
      </c>
      <c r="C97" s="173" t="s">
        <v>219</v>
      </c>
      <c r="D97" s="174" t="s">
        <v>86</v>
      </c>
      <c r="E97" s="175">
        <v>22.027999999999999</v>
      </c>
      <c r="F97" s="175">
        <v>0</v>
      </c>
      <c r="G97" s="176">
        <f>E97*F97</f>
        <v>0</v>
      </c>
      <c r="O97" s="170">
        <v>2</v>
      </c>
      <c r="AA97" s="146">
        <v>1</v>
      </c>
      <c r="AB97" s="146">
        <v>7</v>
      </c>
      <c r="AC97" s="146">
        <v>7</v>
      </c>
      <c r="AZ97" s="146">
        <v>2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1</v>
      </c>
      <c r="CB97" s="177">
        <v>7</v>
      </c>
      <c r="CZ97" s="146">
        <v>5.2399999999999999E-3</v>
      </c>
    </row>
    <row r="98" spans="1:104" x14ac:dyDescent="0.2">
      <c r="A98" s="178"/>
      <c r="B98" s="181"/>
      <c r="C98" s="226" t="s">
        <v>220</v>
      </c>
      <c r="D98" s="227"/>
      <c r="E98" s="182">
        <v>22.027999999999999</v>
      </c>
      <c r="F98" s="183"/>
      <c r="G98" s="184"/>
      <c r="M98" s="180" t="s">
        <v>220</v>
      </c>
      <c r="O98" s="170"/>
    </row>
    <row r="99" spans="1:104" x14ac:dyDescent="0.2">
      <c r="A99" s="171">
        <v>45</v>
      </c>
      <c r="B99" s="172" t="s">
        <v>221</v>
      </c>
      <c r="C99" s="173" t="s">
        <v>222</v>
      </c>
      <c r="D99" s="174" t="s">
        <v>223</v>
      </c>
      <c r="E99" s="175">
        <v>10.74</v>
      </c>
      <c r="F99" s="175">
        <v>0</v>
      </c>
      <c r="G99" s="176">
        <f>E99*F99</f>
        <v>0</v>
      </c>
      <c r="O99" s="170">
        <v>2</v>
      </c>
      <c r="AA99" s="146">
        <v>1</v>
      </c>
      <c r="AB99" s="146">
        <v>7</v>
      </c>
      <c r="AC99" s="146">
        <v>7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7</v>
      </c>
      <c r="CZ99" s="146">
        <v>1E-4</v>
      </c>
    </row>
    <row r="100" spans="1:104" x14ac:dyDescent="0.2">
      <c r="A100" s="178"/>
      <c r="B100" s="181"/>
      <c r="C100" s="226" t="s">
        <v>224</v>
      </c>
      <c r="D100" s="227"/>
      <c r="E100" s="182">
        <v>10.74</v>
      </c>
      <c r="F100" s="183"/>
      <c r="G100" s="184"/>
      <c r="M100" s="180" t="s">
        <v>224</v>
      </c>
      <c r="O100" s="170"/>
    </row>
    <row r="101" spans="1:104" x14ac:dyDescent="0.2">
      <c r="A101" s="171">
        <v>46</v>
      </c>
      <c r="B101" s="172" t="s">
        <v>225</v>
      </c>
      <c r="C101" s="173" t="s">
        <v>226</v>
      </c>
      <c r="D101" s="174" t="s">
        <v>223</v>
      </c>
      <c r="E101" s="175">
        <v>19</v>
      </c>
      <c r="F101" s="175">
        <v>0</v>
      </c>
      <c r="G101" s="176">
        <f>E101*F101</f>
        <v>0</v>
      </c>
      <c r="O101" s="170">
        <v>2</v>
      </c>
      <c r="AA101" s="146">
        <v>1</v>
      </c>
      <c r="AB101" s="146">
        <v>7</v>
      </c>
      <c r="AC101" s="146">
        <v>7</v>
      </c>
      <c r="AZ101" s="146">
        <v>2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1</v>
      </c>
      <c r="CB101" s="177">
        <v>7</v>
      </c>
      <c r="CZ101" s="146">
        <v>1E-4</v>
      </c>
    </row>
    <row r="102" spans="1:104" x14ac:dyDescent="0.2">
      <c r="A102" s="178"/>
      <c r="B102" s="181"/>
      <c r="C102" s="226" t="s">
        <v>227</v>
      </c>
      <c r="D102" s="227"/>
      <c r="E102" s="182">
        <v>19</v>
      </c>
      <c r="F102" s="183"/>
      <c r="G102" s="184"/>
      <c r="M102" s="180" t="s">
        <v>227</v>
      </c>
      <c r="O102" s="170"/>
    </row>
    <row r="103" spans="1:104" x14ac:dyDescent="0.2">
      <c r="A103" s="171">
        <v>47</v>
      </c>
      <c r="B103" s="172" t="s">
        <v>228</v>
      </c>
      <c r="C103" s="173" t="s">
        <v>229</v>
      </c>
      <c r="D103" s="174" t="s">
        <v>86</v>
      </c>
      <c r="E103" s="175">
        <v>24.671399999999998</v>
      </c>
      <c r="F103" s="175">
        <v>0</v>
      </c>
      <c r="G103" s="176">
        <f>E103*F103</f>
        <v>0</v>
      </c>
      <c r="O103" s="170">
        <v>2</v>
      </c>
      <c r="AA103" s="146">
        <v>3</v>
      </c>
      <c r="AB103" s="146">
        <v>7</v>
      </c>
      <c r="AC103" s="146">
        <v>597813726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3</v>
      </c>
      <c r="CB103" s="177">
        <v>7</v>
      </c>
      <c r="CZ103" s="146">
        <v>1.3599999999999999E-2</v>
      </c>
    </row>
    <row r="104" spans="1:104" x14ac:dyDescent="0.2">
      <c r="A104" s="178"/>
      <c r="B104" s="179"/>
      <c r="C104" s="228" t="s">
        <v>206</v>
      </c>
      <c r="D104" s="229"/>
      <c r="E104" s="229"/>
      <c r="F104" s="229"/>
      <c r="G104" s="230"/>
      <c r="L104" s="180" t="s">
        <v>206</v>
      </c>
      <c r="O104" s="170">
        <v>3</v>
      </c>
    </row>
    <row r="105" spans="1:104" x14ac:dyDescent="0.2">
      <c r="A105" s="178"/>
      <c r="B105" s="181"/>
      <c r="C105" s="226" t="s">
        <v>230</v>
      </c>
      <c r="D105" s="227"/>
      <c r="E105" s="182">
        <v>24.671399999999998</v>
      </c>
      <c r="F105" s="183"/>
      <c r="G105" s="184"/>
      <c r="M105" s="180" t="s">
        <v>230</v>
      </c>
      <c r="O105" s="170"/>
    </row>
    <row r="106" spans="1:104" x14ac:dyDescent="0.2">
      <c r="A106" s="171">
        <v>48</v>
      </c>
      <c r="B106" s="172" t="s">
        <v>231</v>
      </c>
      <c r="C106" s="173" t="s">
        <v>232</v>
      </c>
      <c r="D106" s="174" t="s">
        <v>145</v>
      </c>
      <c r="E106" s="175">
        <v>0.45745624000000001</v>
      </c>
      <c r="F106" s="175">
        <v>0</v>
      </c>
      <c r="G106" s="176">
        <f>E106*F106</f>
        <v>0</v>
      </c>
      <c r="O106" s="170">
        <v>2</v>
      </c>
      <c r="AA106" s="146">
        <v>7</v>
      </c>
      <c r="AB106" s="146">
        <v>1001</v>
      </c>
      <c r="AC106" s="146">
        <v>5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7</v>
      </c>
      <c r="CB106" s="177">
        <v>1001</v>
      </c>
      <c r="CZ106" s="146">
        <v>0</v>
      </c>
    </row>
    <row r="107" spans="1:104" x14ac:dyDescent="0.2">
      <c r="A107" s="185"/>
      <c r="B107" s="186" t="s">
        <v>74</v>
      </c>
      <c r="C107" s="187" t="str">
        <f>CONCATENATE(B95," ",C95)</f>
        <v>781 Obklady keramické</v>
      </c>
      <c r="D107" s="188"/>
      <c r="E107" s="189"/>
      <c r="F107" s="190"/>
      <c r="G107" s="191">
        <f>SUM(G95:G106)</f>
        <v>0</v>
      </c>
      <c r="O107" s="170">
        <v>4</v>
      </c>
      <c r="BA107" s="192">
        <f>SUM(BA95:BA106)</f>
        <v>0</v>
      </c>
      <c r="BB107" s="192">
        <f>SUM(BB95:BB106)</f>
        <v>0</v>
      </c>
      <c r="BC107" s="192">
        <f>SUM(BC95:BC106)</f>
        <v>0</v>
      </c>
      <c r="BD107" s="192">
        <f>SUM(BD95:BD106)</f>
        <v>0</v>
      </c>
      <c r="BE107" s="192">
        <f>SUM(BE95:BE106)</f>
        <v>0</v>
      </c>
    </row>
    <row r="108" spans="1:104" x14ac:dyDescent="0.2">
      <c r="A108" s="163" t="s">
        <v>72</v>
      </c>
      <c r="B108" s="164" t="s">
        <v>233</v>
      </c>
      <c r="C108" s="165" t="s">
        <v>234</v>
      </c>
      <c r="D108" s="166"/>
      <c r="E108" s="167"/>
      <c r="F108" s="167"/>
      <c r="G108" s="168"/>
      <c r="H108" s="169"/>
      <c r="I108" s="169"/>
      <c r="O108" s="170">
        <v>1</v>
      </c>
    </row>
    <row r="109" spans="1:104" ht="22.5" x14ac:dyDescent="0.2">
      <c r="A109" s="171">
        <v>49</v>
      </c>
      <c r="B109" s="172" t="s">
        <v>235</v>
      </c>
      <c r="C109" s="173" t="s">
        <v>236</v>
      </c>
      <c r="D109" s="174" t="s">
        <v>86</v>
      </c>
      <c r="E109" s="175">
        <v>1.5</v>
      </c>
      <c r="F109" s="175">
        <v>0</v>
      </c>
      <c r="G109" s="176">
        <f>E109*F109</f>
        <v>0</v>
      </c>
      <c r="O109" s="170">
        <v>2</v>
      </c>
      <c r="AA109" s="146">
        <v>2</v>
      </c>
      <c r="AB109" s="146">
        <v>7</v>
      </c>
      <c r="AC109" s="146">
        <v>7</v>
      </c>
      <c r="AZ109" s="146">
        <v>2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2</v>
      </c>
      <c r="CB109" s="177">
        <v>7</v>
      </c>
      <c r="CZ109" s="146">
        <v>6.0999999999999997E-4</v>
      </c>
    </row>
    <row r="110" spans="1:104" x14ac:dyDescent="0.2">
      <c r="A110" s="178"/>
      <c r="B110" s="181"/>
      <c r="C110" s="226" t="s">
        <v>237</v>
      </c>
      <c r="D110" s="227"/>
      <c r="E110" s="182">
        <v>1.5</v>
      </c>
      <c r="F110" s="183"/>
      <c r="G110" s="184"/>
      <c r="M110" s="180" t="s">
        <v>237</v>
      </c>
      <c r="O110" s="170"/>
    </row>
    <row r="111" spans="1:104" x14ac:dyDescent="0.2">
      <c r="A111" s="185"/>
      <c r="B111" s="186" t="s">
        <v>74</v>
      </c>
      <c r="C111" s="187" t="str">
        <f>CONCATENATE(B108," ",C108)</f>
        <v>783 Nátěry</v>
      </c>
      <c r="D111" s="188"/>
      <c r="E111" s="189"/>
      <c r="F111" s="190"/>
      <c r="G111" s="191">
        <f>SUM(G108:G110)</f>
        <v>0</v>
      </c>
      <c r="O111" s="170">
        <v>4</v>
      </c>
      <c r="BA111" s="192">
        <f>SUM(BA108:BA110)</f>
        <v>0</v>
      </c>
      <c r="BB111" s="192">
        <f>SUM(BB108:BB110)</f>
        <v>0</v>
      </c>
      <c r="BC111" s="192">
        <f>SUM(BC108:BC110)</f>
        <v>0</v>
      </c>
      <c r="BD111" s="192">
        <f>SUM(BD108:BD110)</f>
        <v>0</v>
      </c>
      <c r="BE111" s="192">
        <f>SUM(BE108:BE110)</f>
        <v>0</v>
      </c>
    </row>
    <row r="112" spans="1:104" x14ac:dyDescent="0.2">
      <c r="A112" s="163" t="s">
        <v>72</v>
      </c>
      <c r="B112" s="164" t="s">
        <v>238</v>
      </c>
      <c r="C112" s="165" t="s">
        <v>239</v>
      </c>
      <c r="D112" s="166"/>
      <c r="E112" s="167"/>
      <c r="F112" s="167"/>
      <c r="G112" s="168"/>
      <c r="H112" s="169"/>
      <c r="I112" s="169"/>
      <c r="O112" s="170">
        <v>1</v>
      </c>
    </row>
    <row r="113" spans="1:104" x14ac:dyDescent="0.2">
      <c r="A113" s="171">
        <v>50</v>
      </c>
      <c r="B113" s="172" t="s">
        <v>240</v>
      </c>
      <c r="C113" s="173" t="s">
        <v>241</v>
      </c>
      <c r="D113" s="174" t="s">
        <v>86</v>
      </c>
      <c r="E113" s="175">
        <v>10.259</v>
      </c>
      <c r="F113" s="175">
        <v>0</v>
      </c>
      <c r="G113" s="176">
        <f>E113*F113</f>
        <v>0</v>
      </c>
      <c r="O113" s="170">
        <v>2</v>
      </c>
      <c r="AA113" s="146">
        <v>1</v>
      </c>
      <c r="AB113" s="146">
        <v>7</v>
      </c>
      <c r="AC113" s="146">
        <v>7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</v>
      </c>
      <c r="CB113" s="177">
        <v>7</v>
      </c>
      <c r="CZ113" s="146">
        <v>6.9999999999999994E-5</v>
      </c>
    </row>
    <row r="114" spans="1:104" x14ac:dyDescent="0.2">
      <c r="A114" s="178"/>
      <c r="B114" s="181"/>
      <c r="C114" s="226" t="s">
        <v>242</v>
      </c>
      <c r="D114" s="227"/>
      <c r="E114" s="182">
        <v>10.259</v>
      </c>
      <c r="F114" s="183"/>
      <c r="G114" s="184"/>
      <c r="M114" s="180" t="s">
        <v>242</v>
      </c>
      <c r="O114" s="170"/>
    </row>
    <row r="115" spans="1:104" x14ac:dyDescent="0.2">
      <c r="A115" s="171">
        <v>51</v>
      </c>
      <c r="B115" s="172" t="s">
        <v>243</v>
      </c>
      <c r="C115" s="173" t="s">
        <v>244</v>
      </c>
      <c r="D115" s="174" t="s">
        <v>86</v>
      </c>
      <c r="E115" s="175">
        <v>10.259</v>
      </c>
      <c r="F115" s="175">
        <v>0</v>
      </c>
      <c r="G115" s="176">
        <f>E115*F115</f>
        <v>0</v>
      </c>
      <c r="O115" s="170">
        <v>2</v>
      </c>
      <c r="AA115" s="146">
        <v>1</v>
      </c>
      <c r="AB115" s="146">
        <v>7</v>
      </c>
      <c r="AC115" s="146">
        <v>7</v>
      </c>
      <c r="AZ115" s="146">
        <v>2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1</v>
      </c>
      <c r="CB115" s="177">
        <v>7</v>
      </c>
      <c r="CZ115" s="146">
        <v>1.4999999999999999E-4</v>
      </c>
    </row>
    <row r="116" spans="1:104" x14ac:dyDescent="0.2">
      <c r="A116" s="171">
        <v>52</v>
      </c>
      <c r="B116" s="172" t="s">
        <v>245</v>
      </c>
      <c r="C116" s="173" t="s">
        <v>246</v>
      </c>
      <c r="D116" s="174" t="s">
        <v>86</v>
      </c>
      <c r="E116" s="175">
        <v>9.3840000000000003</v>
      </c>
      <c r="F116" s="175">
        <v>0</v>
      </c>
      <c r="G116" s="176">
        <f>E116*F116</f>
        <v>0</v>
      </c>
      <c r="O116" s="170">
        <v>2</v>
      </c>
      <c r="AA116" s="146">
        <v>1</v>
      </c>
      <c r="AB116" s="146">
        <v>7</v>
      </c>
      <c r="AC116" s="146">
        <v>7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1</v>
      </c>
      <c r="CB116" s="177">
        <v>7</v>
      </c>
      <c r="CZ116" s="146">
        <v>0</v>
      </c>
    </row>
    <row r="117" spans="1:104" x14ac:dyDescent="0.2">
      <c r="A117" s="178"/>
      <c r="B117" s="181"/>
      <c r="C117" s="226" t="s">
        <v>152</v>
      </c>
      <c r="D117" s="227"/>
      <c r="E117" s="182">
        <v>6.5</v>
      </c>
      <c r="F117" s="183"/>
      <c r="G117" s="184"/>
      <c r="M117" s="180" t="s">
        <v>152</v>
      </c>
      <c r="O117" s="170"/>
    </row>
    <row r="118" spans="1:104" x14ac:dyDescent="0.2">
      <c r="A118" s="178"/>
      <c r="B118" s="181"/>
      <c r="C118" s="226" t="s">
        <v>247</v>
      </c>
      <c r="D118" s="227"/>
      <c r="E118" s="182">
        <v>2.8839999999999999</v>
      </c>
      <c r="F118" s="183"/>
      <c r="G118" s="184"/>
      <c r="M118" s="180" t="s">
        <v>247</v>
      </c>
      <c r="O118" s="170"/>
    </row>
    <row r="119" spans="1:104" x14ac:dyDescent="0.2">
      <c r="A119" s="185"/>
      <c r="B119" s="186" t="s">
        <v>74</v>
      </c>
      <c r="C119" s="187" t="str">
        <f>CONCATENATE(B112," ",C112)</f>
        <v>784 Malby</v>
      </c>
      <c r="D119" s="188"/>
      <c r="E119" s="189"/>
      <c r="F119" s="190"/>
      <c r="G119" s="191">
        <f>SUM(G112:G118)</f>
        <v>0</v>
      </c>
      <c r="O119" s="170">
        <v>4</v>
      </c>
      <c r="BA119" s="192">
        <f>SUM(BA112:BA118)</f>
        <v>0</v>
      </c>
      <c r="BB119" s="192">
        <f>SUM(BB112:BB118)</f>
        <v>0</v>
      </c>
      <c r="BC119" s="192">
        <f>SUM(BC112:BC118)</f>
        <v>0</v>
      </c>
      <c r="BD119" s="192">
        <f>SUM(BD112:BD118)</f>
        <v>0</v>
      </c>
      <c r="BE119" s="192">
        <f>SUM(BE112:BE118)</f>
        <v>0</v>
      </c>
    </row>
    <row r="120" spans="1:104" x14ac:dyDescent="0.2">
      <c r="A120" s="163" t="s">
        <v>72</v>
      </c>
      <c r="B120" s="164" t="s">
        <v>248</v>
      </c>
      <c r="C120" s="165" t="s">
        <v>249</v>
      </c>
      <c r="D120" s="166"/>
      <c r="E120" s="167"/>
      <c r="F120" s="167"/>
      <c r="G120" s="168"/>
      <c r="H120" s="169"/>
      <c r="I120" s="169"/>
      <c r="O120" s="170">
        <v>1</v>
      </c>
    </row>
    <row r="121" spans="1:104" x14ac:dyDescent="0.2">
      <c r="A121" s="171">
        <v>53</v>
      </c>
      <c r="B121" s="172" t="s">
        <v>250</v>
      </c>
      <c r="C121" s="173" t="s">
        <v>251</v>
      </c>
      <c r="D121" s="174" t="s">
        <v>145</v>
      </c>
      <c r="E121" s="175">
        <v>2.4480499999999998</v>
      </c>
      <c r="F121" s="175">
        <v>0</v>
      </c>
      <c r="G121" s="176">
        <f t="shared" ref="G121:G126" si="6">E121*F121</f>
        <v>0</v>
      </c>
      <c r="O121" s="170">
        <v>2</v>
      </c>
      <c r="AA121" s="146">
        <v>8</v>
      </c>
      <c r="AB121" s="146">
        <v>0</v>
      </c>
      <c r="AC121" s="146">
        <v>3</v>
      </c>
      <c r="AZ121" s="146">
        <v>1</v>
      </c>
      <c r="BA121" s="146">
        <f t="shared" ref="BA121:BA126" si="7">IF(AZ121=1,G121,0)</f>
        <v>0</v>
      </c>
      <c r="BB121" s="146">
        <f t="shared" ref="BB121:BB126" si="8">IF(AZ121=2,G121,0)</f>
        <v>0</v>
      </c>
      <c r="BC121" s="146">
        <f t="shared" ref="BC121:BC126" si="9">IF(AZ121=3,G121,0)</f>
        <v>0</v>
      </c>
      <c r="BD121" s="146">
        <f t="shared" ref="BD121:BD126" si="10">IF(AZ121=4,G121,0)</f>
        <v>0</v>
      </c>
      <c r="BE121" s="146">
        <f t="shared" ref="BE121:BE126" si="11">IF(AZ121=5,G121,0)</f>
        <v>0</v>
      </c>
      <c r="CA121" s="177">
        <v>8</v>
      </c>
      <c r="CB121" s="177">
        <v>0</v>
      </c>
      <c r="CZ121" s="146">
        <v>0</v>
      </c>
    </row>
    <row r="122" spans="1:104" x14ac:dyDescent="0.2">
      <c r="A122" s="171">
        <v>54</v>
      </c>
      <c r="B122" s="172" t="s">
        <v>252</v>
      </c>
      <c r="C122" s="173" t="s">
        <v>253</v>
      </c>
      <c r="D122" s="174" t="s">
        <v>145</v>
      </c>
      <c r="E122" s="175">
        <v>2.4480499999999998</v>
      </c>
      <c r="F122" s="175">
        <v>0</v>
      </c>
      <c r="G122" s="176">
        <f t="shared" si="6"/>
        <v>0</v>
      </c>
      <c r="O122" s="170">
        <v>2</v>
      </c>
      <c r="AA122" s="146">
        <v>8</v>
      </c>
      <c r="AB122" s="146">
        <v>0</v>
      </c>
      <c r="AC122" s="146">
        <v>3</v>
      </c>
      <c r="AZ122" s="146">
        <v>1</v>
      </c>
      <c r="BA122" s="146">
        <f t="shared" si="7"/>
        <v>0</v>
      </c>
      <c r="BB122" s="146">
        <f t="shared" si="8"/>
        <v>0</v>
      </c>
      <c r="BC122" s="146">
        <f t="shared" si="9"/>
        <v>0</v>
      </c>
      <c r="BD122" s="146">
        <f t="shared" si="10"/>
        <v>0</v>
      </c>
      <c r="BE122" s="146">
        <f t="shared" si="11"/>
        <v>0</v>
      </c>
      <c r="CA122" s="177">
        <v>8</v>
      </c>
      <c r="CB122" s="177">
        <v>0</v>
      </c>
      <c r="CZ122" s="146">
        <v>0</v>
      </c>
    </row>
    <row r="123" spans="1:104" x14ac:dyDescent="0.2">
      <c r="A123" s="171">
        <v>55</v>
      </c>
      <c r="B123" s="172" t="s">
        <v>254</v>
      </c>
      <c r="C123" s="173" t="s">
        <v>255</v>
      </c>
      <c r="D123" s="174" t="s">
        <v>145</v>
      </c>
      <c r="E123" s="175">
        <v>46.512949999999996</v>
      </c>
      <c r="F123" s="175">
        <v>0</v>
      </c>
      <c r="G123" s="176">
        <f t="shared" si="6"/>
        <v>0</v>
      </c>
      <c r="O123" s="170">
        <v>2</v>
      </c>
      <c r="AA123" s="146">
        <v>8</v>
      </c>
      <c r="AB123" s="146">
        <v>0</v>
      </c>
      <c r="AC123" s="146">
        <v>3</v>
      </c>
      <c r="AZ123" s="146">
        <v>1</v>
      </c>
      <c r="BA123" s="146">
        <f t="shared" si="7"/>
        <v>0</v>
      </c>
      <c r="BB123" s="146">
        <f t="shared" si="8"/>
        <v>0</v>
      </c>
      <c r="BC123" s="146">
        <f t="shared" si="9"/>
        <v>0</v>
      </c>
      <c r="BD123" s="146">
        <f t="shared" si="10"/>
        <v>0</v>
      </c>
      <c r="BE123" s="146">
        <f t="shared" si="11"/>
        <v>0</v>
      </c>
      <c r="CA123" s="177">
        <v>8</v>
      </c>
      <c r="CB123" s="177">
        <v>0</v>
      </c>
      <c r="CZ123" s="146">
        <v>0</v>
      </c>
    </row>
    <row r="124" spans="1:104" x14ac:dyDescent="0.2">
      <c r="A124" s="171">
        <v>56</v>
      </c>
      <c r="B124" s="172" t="s">
        <v>256</v>
      </c>
      <c r="C124" s="173" t="s">
        <v>257</v>
      </c>
      <c r="D124" s="174" t="s">
        <v>145</v>
      </c>
      <c r="E124" s="175">
        <v>2.4480499999999998</v>
      </c>
      <c r="F124" s="175">
        <v>0</v>
      </c>
      <c r="G124" s="176">
        <f t="shared" si="6"/>
        <v>0</v>
      </c>
      <c r="O124" s="170">
        <v>2</v>
      </c>
      <c r="AA124" s="146">
        <v>8</v>
      </c>
      <c r="AB124" s="146">
        <v>0</v>
      </c>
      <c r="AC124" s="146">
        <v>3</v>
      </c>
      <c r="AZ124" s="146">
        <v>1</v>
      </c>
      <c r="BA124" s="146">
        <f t="shared" si="7"/>
        <v>0</v>
      </c>
      <c r="BB124" s="146">
        <f t="shared" si="8"/>
        <v>0</v>
      </c>
      <c r="BC124" s="146">
        <f t="shared" si="9"/>
        <v>0</v>
      </c>
      <c r="BD124" s="146">
        <f t="shared" si="10"/>
        <v>0</v>
      </c>
      <c r="BE124" s="146">
        <f t="shared" si="11"/>
        <v>0</v>
      </c>
      <c r="CA124" s="177">
        <v>8</v>
      </c>
      <c r="CB124" s="177">
        <v>0</v>
      </c>
      <c r="CZ124" s="146">
        <v>0</v>
      </c>
    </row>
    <row r="125" spans="1:104" x14ac:dyDescent="0.2">
      <c r="A125" s="171">
        <v>57</v>
      </c>
      <c r="B125" s="172" t="s">
        <v>258</v>
      </c>
      <c r="C125" s="173" t="s">
        <v>259</v>
      </c>
      <c r="D125" s="174" t="s">
        <v>145</v>
      </c>
      <c r="E125" s="175">
        <v>2.4480499999999998</v>
      </c>
      <c r="F125" s="175">
        <v>0</v>
      </c>
      <c r="G125" s="176">
        <f t="shared" si="6"/>
        <v>0</v>
      </c>
      <c r="O125" s="170">
        <v>2</v>
      </c>
      <c r="AA125" s="146">
        <v>8</v>
      </c>
      <c r="AB125" s="146">
        <v>0</v>
      </c>
      <c r="AC125" s="146">
        <v>3</v>
      </c>
      <c r="AZ125" s="146">
        <v>1</v>
      </c>
      <c r="BA125" s="146">
        <f t="shared" si="7"/>
        <v>0</v>
      </c>
      <c r="BB125" s="146">
        <f t="shared" si="8"/>
        <v>0</v>
      </c>
      <c r="BC125" s="146">
        <f t="shared" si="9"/>
        <v>0</v>
      </c>
      <c r="BD125" s="146">
        <f t="shared" si="10"/>
        <v>0</v>
      </c>
      <c r="BE125" s="146">
        <f t="shared" si="11"/>
        <v>0</v>
      </c>
      <c r="CA125" s="177">
        <v>8</v>
      </c>
      <c r="CB125" s="177">
        <v>0</v>
      </c>
      <c r="CZ125" s="146">
        <v>0</v>
      </c>
    </row>
    <row r="126" spans="1:104" x14ac:dyDescent="0.2">
      <c r="A126" s="171">
        <v>58</v>
      </c>
      <c r="B126" s="172" t="s">
        <v>260</v>
      </c>
      <c r="C126" s="173" t="s">
        <v>261</v>
      </c>
      <c r="D126" s="174" t="s">
        <v>145</v>
      </c>
      <c r="E126" s="175">
        <v>2.4480499999999998</v>
      </c>
      <c r="F126" s="175">
        <v>0</v>
      </c>
      <c r="G126" s="176">
        <f t="shared" si="6"/>
        <v>0</v>
      </c>
      <c r="O126" s="170">
        <v>2</v>
      </c>
      <c r="AA126" s="146">
        <v>8</v>
      </c>
      <c r="AB126" s="146">
        <v>0</v>
      </c>
      <c r="AC126" s="146">
        <v>3</v>
      </c>
      <c r="AZ126" s="146">
        <v>1</v>
      </c>
      <c r="BA126" s="146">
        <f t="shared" si="7"/>
        <v>0</v>
      </c>
      <c r="BB126" s="146">
        <f t="shared" si="8"/>
        <v>0</v>
      </c>
      <c r="BC126" s="146">
        <f t="shared" si="9"/>
        <v>0</v>
      </c>
      <c r="BD126" s="146">
        <f t="shared" si="10"/>
        <v>0</v>
      </c>
      <c r="BE126" s="146">
        <f t="shared" si="11"/>
        <v>0</v>
      </c>
      <c r="CA126" s="177">
        <v>8</v>
      </c>
      <c r="CB126" s="177">
        <v>0</v>
      </c>
      <c r="CZ126" s="146">
        <v>0</v>
      </c>
    </row>
    <row r="127" spans="1:104" x14ac:dyDescent="0.2">
      <c r="A127" s="185"/>
      <c r="B127" s="186" t="s">
        <v>74</v>
      </c>
      <c r="C127" s="187" t="str">
        <f>CONCATENATE(B120," ",C120)</f>
        <v>D96 Přesuny suti a vybouraných hmot</v>
      </c>
      <c r="D127" s="188"/>
      <c r="E127" s="189"/>
      <c r="F127" s="190"/>
      <c r="G127" s="191">
        <f>SUM(G120:G126)</f>
        <v>0</v>
      </c>
      <c r="O127" s="170">
        <v>4</v>
      </c>
      <c r="BA127" s="192">
        <f>SUM(BA120:BA126)</f>
        <v>0</v>
      </c>
      <c r="BB127" s="192">
        <f>SUM(BB120:BB126)</f>
        <v>0</v>
      </c>
      <c r="BC127" s="192">
        <f>SUM(BC120:BC126)</f>
        <v>0</v>
      </c>
      <c r="BD127" s="192">
        <f>SUM(BD120:BD126)</f>
        <v>0</v>
      </c>
      <c r="BE127" s="192">
        <f>SUM(BE120:BE126)</f>
        <v>0</v>
      </c>
    </row>
    <row r="128" spans="1:104" x14ac:dyDescent="0.2">
      <c r="E128" s="146"/>
    </row>
    <row r="129" spans="5:5" x14ac:dyDescent="0.2">
      <c r="E129" s="146"/>
    </row>
    <row r="130" spans="5:5" x14ac:dyDescent="0.2">
      <c r="E130" s="146"/>
    </row>
    <row r="131" spans="5:5" x14ac:dyDescent="0.2">
      <c r="E131" s="146"/>
    </row>
    <row r="132" spans="5:5" x14ac:dyDescent="0.2">
      <c r="E132" s="146"/>
    </row>
    <row r="133" spans="5:5" x14ac:dyDescent="0.2">
      <c r="E133" s="146"/>
    </row>
    <row r="134" spans="5:5" x14ac:dyDescent="0.2">
      <c r="E134" s="146"/>
    </row>
    <row r="135" spans="5:5" x14ac:dyDescent="0.2">
      <c r="E135" s="146"/>
    </row>
    <row r="136" spans="5:5" x14ac:dyDescent="0.2">
      <c r="E136" s="146"/>
    </row>
    <row r="137" spans="5:5" x14ac:dyDescent="0.2">
      <c r="E137" s="146"/>
    </row>
    <row r="138" spans="5:5" x14ac:dyDescent="0.2">
      <c r="E138" s="146"/>
    </row>
    <row r="139" spans="5:5" x14ac:dyDescent="0.2">
      <c r="E139" s="146"/>
    </row>
    <row r="140" spans="5:5" x14ac:dyDescent="0.2">
      <c r="E140" s="146"/>
    </row>
    <row r="141" spans="5:5" x14ac:dyDescent="0.2">
      <c r="E141" s="146"/>
    </row>
    <row r="142" spans="5:5" x14ac:dyDescent="0.2">
      <c r="E142" s="146"/>
    </row>
    <row r="143" spans="5:5" x14ac:dyDescent="0.2">
      <c r="E143" s="146"/>
    </row>
    <row r="144" spans="5:5" x14ac:dyDescent="0.2">
      <c r="E144" s="146"/>
    </row>
    <row r="145" spans="1:7" x14ac:dyDescent="0.2">
      <c r="E145" s="146"/>
    </row>
    <row r="146" spans="1:7" x14ac:dyDescent="0.2">
      <c r="E146" s="146"/>
    </row>
    <row r="147" spans="1:7" x14ac:dyDescent="0.2">
      <c r="E147" s="146"/>
    </row>
    <row r="148" spans="1:7" x14ac:dyDescent="0.2">
      <c r="E148" s="146"/>
    </row>
    <row r="149" spans="1:7" x14ac:dyDescent="0.2">
      <c r="E149" s="146"/>
    </row>
    <row r="150" spans="1:7" x14ac:dyDescent="0.2">
      <c r="E150" s="146"/>
    </row>
    <row r="151" spans="1:7" x14ac:dyDescent="0.2">
      <c r="A151" s="193"/>
      <c r="B151" s="193"/>
      <c r="C151" s="193"/>
      <c r="D151" s="193"/>
      <c r="E151" s="193"/>
      <c r="F151" s="193"/>
      <c r="G151" s="193"/>
    </row>
    <row r="152" spans="1:7" x14ac:dyDescent="0.2">
      <c r="A152" s="193"/>
      <c r="B152" s="193"/>
      <c r="C152" s="193"/>
      <c r="D152" s="193"/>
      <c r="E152" s="193"/>
      <c r="F152" s="193"/>
      <c r="G152" s="193"/>
    </row>
    <row r="153" spans="1:7" x14ac:dyDescent="0.2">
      <c r="A153" s="193"/>
      <c r="B153" s="193"/>
      <c r="C153" s="193"/>
      <c r="D153" s="193"/>
      <c r="E153" s="193"/>
      <c r="F153" s="193"/>
      <c r="G153" s="193"/>
    </row>
    <row r="154" spans="1:7" x14ac:dyDescent="0.2">
      <c r="A154" s="193"/>
      <c r="B154" s="193"/>
      <c r="C154" s="193"/>
      <c r="D154" s="193"/>
      <c r="E154" s="193"/>
      <c r="F154" s="193"/>
      <c r="G154" s="193"/>
    </row>
    <row r="155" spans="1:7" x14ac:dyDescent="0.2">
      <c r="E155" s="146"/>
    </row>
    <row r="156" spans="1:7" x14ac:dyDescent="0.2">
      <c r="E156" s="146"/>
    </row>
    <row r="157" spans="1:7" x14ac:dyDescent="0.2">
      <c r="E157" s="146"/>
    </row>
    <row r="158" spans="1:7" x14ac:dyDescent="0.2">
      <c r="E158" s="146"/>
    </row>
    <row r="159" spans="1:7" x14ac:dyDescent="0.2">
      <c r="E159" s="146"/>
    </row>
    <row r="160" spans="1:7" x14ac:dyDescent="0.2">
      <c r="E160" s="146"/>
    </row>
    <row r="161" spans="5:5" x14ac:dyDescent="0.2">
      <c r="E161" s="146"/>
    </row>
    <row r="162" spans="5:5" x14ac:dyDescent="0.2">
      <c r="E162" s="146"/>
    </row>
    <row r="163" spans="5:5" x14ac:dyDescent="0.2">
      <c r="E163" s="146"/>
    </row>
    <row r="164" spans="5:5" x14ac:dyDescent="0.2">
      <c r="E164" s="146"/>
    </row>
    <row r="165" spans="5:5" x14ac:dyDescent="0.2">
      <c r="E165" s="146"/>
    </row>
    <row r="166" spans="5:5" x14ac:dyDescent="0.2">
      <c r="E166" s="146"/>
    </row>
    <row r="167" spans="5:5" x14ac:dyDescent="0.2">
      <c r="E167" s="146"/>
    </row>
    <row r="168" spans="5:5" x14ac:dyDescent="0.2">
      <c r="E168" s="146"/>
    </row>
    <row r="169" spans="5:5" x14ac:dyDescent="0.2">
      <c r="E169" s="146"/>
    </row>
    <row r="170" spans="5:5" x14ac:dyDescent="0.2">
      <c r="E170" s="146"/>
    </row>
    <row r="171" spans="5:5" x14ac:dyDescent="0.2">
      <c r="E171" s="146"/>
    </row>
    <row r="172" spans="5:5" x14ac:dyDescent="0.2">
      <c r="E172" s="146"/>
    </row>
    <row r="173" spans="5:5" x14ac:dyDescent="0.2">
      <c r="E173" s="146"/>
    </row>
    <row r="174" spans="5:5" x14ac:dyDescent="0.2">
      <c r="E174" s="146"/>
    </row>
    <row r="175" spans="5:5" x14ac:dyDescent="0.2">
      <c r="E175" s="146"/>
    </row>
    <row r="176" spans="5:5" x14ac:dyDescent="0.2">
      <c r="E176" s="146"/>
    </row>
    <row r="177" spans="1:7" x14ac:dyDescent="0.2">
      <c r="E177" s="146"/>
    </row>
    <row r="178" spans="1:7" x14ac:dyDescent="0.2">
      <c r="E178" s="146"/>
    </row>
    <row r="179" spans="1:7" x14ac:dyDescent="0.2">
      <c r="E179" s="146"/>
    </row>
    <row r="180" spans="1:7" x14ac:dyDescent="0.2">
      <c r="E180" s="146"/>
    </row>
    <row r="181" spans="1:7" x14ac:dyDescent="0.2">
      <c r="E181" s="146"/>
    </row>
    <row r="182" spans="1:7" x14ac:dyDescent="0.2">
      <c r="E182" s="146"/>
    </row>
    <row r="183" spans="1:7" x14ac:dyDescent="0.2">
      <c r="E183" s="146"/>
    </row>
    <row r="184" spans="1:7" x14ac:dyDescent="0.2">
      <c r="E184" s="146"/>
    </row>
    <row r="185" spans="1:7" x14ac:dyDescent="0.2">
      <c r="E185" s="146"/>
    </row>
    <row r="186" spans="1:7" x14ac:dyDescent="0.2">
      <c r="A186" s="194"/>
      <c r="B186" s="194"/>
    </row>
    <row r="187" spans="1:7" x14ac:dyDescent="0.2">
      <c r="A187" s="193"/>
      <c r="B187" s="193"/>
      <c r="C187" s="196"/>
      <c r="D187" s="196"/>
      <c r="E187" s="197"/>
      <c r="F187" s="196"/>
      <c r="G187" s="198"/>
    </row>
    <row r="188" spans="1:7" x14ac:dyDescent="0.2">
      <c r="A188" s="199"/>
      <c r="B188" s="199"/>
      <c r="C188" s="193"/>
      <c r="D188" s="193"/>
      <c r="E188" s="200"/>
      <c r="F188" s="193"/>
      <c r="G188" s="193"/>
    </row>
    <row r="189" spans="1:7" x14ac:dyDescent="0.2">
      <c r="A189" s="193"/>
      <c r="B189" s="193"/>
      <c r="C189" s="193"/>
      <c r="D189" s="193"/>
      <c r="E189" s="200"/>
      <c r="F189" s="193"/>
      <c r="G189" s="193"/>
    </row>
    <row r="190" spans="1:7" x14ac:dyDescent="0.2">
      <c r="A190" s="193"/>
      <c r="B190" s="193"/>
      <c r="C190" s="193"/>
      <c r="D190" s="193"/>
      <c r="E190" s="200"/>
      <c r="F190" s="193"/>
      <c r="G190" s="193"/>
    </row>
    <row r="191" spans="1:7" x14ac:dyDescent="0.2">
      <c r="A191" s="193"/>
      <c r="B191" s="193"/>
      <c r="C191" s="193"/>
      <c r="D191" s="193"/>
      <c r="E191" s="200"/>
      <c r="F191" s="193"/>
      <c r="G191" s="193"/>
    </row>
    <row r="192" spans="1:7" x14ac:dyDescent="0.2">
      <c r="A192" s="193"/>
      <c r="B192" s="193"/>
      <c r="C192" s="193"/>
      <c r="D192" s="193"/>
      <c r="E192" s="200"/>
      <c r="F192" s="193"/>
      <c r="G192" s="193"/>
    </row>
    <row r="193" spans="1:7" x14ac:dyDescent="0.2">
      <c r="A193" s="193"/>
      <c r="B193" s="193"/>
      <c r="C193" s="193"/>
      <c r="D193" s="193"/>
      <c r="E193" s="200"/>
      <c r="F193" s="193"/>
      <c r="G193" s="193"/>
    </row>
    <row r="194" spans="1:7" x14ac:dyDescent="0.2">
      <c r="A194" s="193"/>
      <c r="B194" s="193"/>
      <c r="C194" s="193"/>
      <c r="D194" s="193"/>
      <c r="E194" s="200"/>
      <c r="F194" s="193"/>
      <c r="G194" s="193"/>
    </row>
    <row r="195" spans="1:7" x14ac:dyDescent="0.2">
      <c r="A195" s="193"/>
      <c r="B195" s="193"/>
      <c r="C195" s="193"/>
      <c r="D195" s="193"/>
      <c r="E195" s="200"/>
      <c r="F195" s="193"/>
      <c r="G195" s="193"/>
    </row>
    <row r="196" spans="1:7" x14ac:dyDescent="0.2">
      <c r="A196" s="193"/>
      <c r="B196" s="193"/>
      <c r="C196" s="193"/>
      <c r="D196" s="193"/>
      <c r="E196" s="200"/>
      <c r="F196" s="193"/>
      <c r="G196" s="193"/>
    </row>
    <row r="197" spans="1:7" x14ac:dyDescent="0.2">
      <c r="A197" s="193"/>
      <c r="B197" s="193"/>
      <c r="C197" s="193"/>
      <c r="D197" s="193"/>
      <c r="E197" s="200"/>
      <c r="F197" s="193"/>
      <c r="G197" s="193"/>
    </row>
    <row r="198" spans="1:7" x14ac:dyDescent="0.2">
      <c r="A198" s="193"/>
      <c r="B198" s="193"/>
      <c r="C198" s="193"/>
      <c r="D198" s="193"/>
      <c r="E198" s="200"/>
      <c r="F198" s="193"/>
      <c r="G198" s="193"/>
    </row>
    <row r="199" spans="1:7" x14ac:dyDescent="0.2">
      <c r="A199" s="193"/>
      <c r="B199" s="193"/>
      <c r="C199" s="193"/>
      <c r="D199" s="193"/>
      <c r="E199" s="200"/>
      <c r="F199" s="193"/>
      <c r="G199" s="193"/>
    </row>
    <row r="200" spans="1:7" x14ac:dyDescent="0.2">
      <c r="A200" s="193"/>
      <c r="B200" s="193"/>
      <c r="C200" s="193"/>
      <c r="D200" s="193"/>
      <c r="E200" s="200"/>
      <c r="F200" s="193"/>
      <c r="G200" s="193"/>
    </row>
  </sheetData>
  <mergeCells count="31">
    <mergeCell ref="C11:G11"/>
    <mergeCell ref="C12:D12"/>
    <mergeCell ref="A1:G1"/>
    <mergeCell ref="A3:B3"/>
    <mergeCell ref="A4:B4"/>
    <mergeCell ref="E4:G4"/>
    <mergeCell ref="C9:D9"/>
    <mergeCell ref="C37:D37"/>
    <mergeCell ref="C39:D39"/>
    <mergeCell ref="C41:D41"/>
    <mergeCell ref="C18:D18"/>
    <mergeCell ref="C20:D20"/>
    <mergeCell ref="C21:D21"/>
    <mergeCell ref="C23:D23"/>
    <mergeCell ref="C24:D24"/>
    <mergeCell ref="C26:D26"/>
    <mergeCell ref="C88:G88"/>
    <mergeCell ref="C89:D89"/>
    <mergeCell ref="C60:D60"/>
    <mergeCell ref="C62:D62"/>
    <mergeCell ref="C54:D54"/>
    <mergeCell ref="C55:D55"/>
    <mergeCell ref="C110:D110"/>
    <mergeCell ref="C114:D114"/>
    <mergeCell ref="C117:D117"/>
    <mergeCell ref="C118:D118"/>
    <mergeCell ref="C98:D98"/>
    <mergeCell ref="C100:D100"/>
    <mergeCell ref="C102:D102"/>
    <mergeCell ref="C104:G104"/>
    <mergeCell ref="C105:D10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Ručková Renáta</cp:lastModifiedBy>
  <dcterms:created xsi:type="dcterms:W3CDTF">2019-12-18T08:54:53Z</dcterms:created>
  <dcterms:modified xsi:type="dcterms:W3CDTF">2020-01-16T06:43:24Z</dcterms:modified>
</cp:coreProperties>
</file>